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19320" windowHeight="7815" firstSheet="1" activeTab="1"/>
  </bookViews>
  <sheets>
    <sheet name="Rebal.-nacrt" sheetId="3" state="hidden" r:id="rId1"/>
    <sheet name="Sheet1" sheetId="10" r:id="rId2"/>
  </sheets>
  <definedNames>
    <definedName name="_xlnm.Print_Area" localSheetId="0">'Rebal.-nacrt'!$A$1:$I$628</definedName>
    <definedName name="_xlnm.Print_Area" localSheetId="1">Sheet1!$A$1:$F$524</definedName>
  </definedNames>
  <calcPr calcId="124519"/>
</workbook>
</file>

<file path=xl/calcChain.xml><?xml version="1.0" encoding="utf-8"?>
<calcChain xmlns="http://schemas.openxmlformats.org/spreadsheetml/2006/main">
  <c r="F411" i="10"/>
  <c r="F327"/>
  <c r="F231"/>
  <c r="F148"/>
  <c r="F140"/>
  <c r="F73"/>
  <c r="F27"/>
  <c r="F152"/>
  <c r="F153" l="1"/>
  <c r="F440"/>
  <c r="F391"/>
  <c r="F307"/>
  <c r="F284"/>
  <c r="F220"/>
  <c r="F493"/>
  <c r="F436"/>
  <c r="F441" s="1"/>
  <c r="F383"/>
  <c r="F392" s="1"/>
  <c r="F173"/>
  <c r="F297"/>
  <c r="F292"/>
  <c r="F254"/>
  <c r="F249"/>
  <c r="F241"/>
  <c r="F216"/>
  <c r="F208"/>
  <c r="F205"/>
  <c r="F200"/>
  <c r="F169"/>
  <c r="F135"/>
  <c r="F141" s="1"/>
  <c r="F123"/>
  <c r="F98"/>
  <c r="F93"/>
  <c r="F83"/>
  <c r="F221" l="1"/>
  <c r="F184"/>
  <c r="F459" l="1"/>
  <c r="F236"/>
  <c r="F196"/>
  <c r="F164"/>
  <c r="F174" s="1"/>
  <c r="F103"/>
  <c r="F42"/>
  <c r="F19" l="1"/>
  <c r="F28" s="1"/>
  <c r="F128"/>
  <c r="F51"/>
  <c r="F65"/>
  <c r="F78"/>
  <c r="F84" s="1"/>
  <c r="F515"/>
  <c r="F510"/>
  <c r="F496"/>
  <c r="F320"/>
  <c r="F314"/>
  <c r="F288"/>
  <c r="F299" s="1"/>
  <c r="F191"/>
  <c r="F188"/>
  <c r="F180"/>
  <c r="F113"/>
  <c r="F108"/>
  <c r="F210" l="1"/>
  <c r="F243"/>
  <c r="F255"/>
  <c r="F503"/>
  <c r="F483"/>
  <c r="F119"/>
  <c r="F129" s="1"/>
  <c r="F345"/>
  <c r="F362"/>
  <c r="F418"/>
  <c r="F419" s="1"/>
  <c r="F516"/>
  <c r="F256" l="1"/>
  <c r="F461"/>
  <c r="H632" i="3"/>
  <c r="I556"/>
  <c r="I555"/>
  <c r="I554"/>
  <c r="I551"/>
  <c r="I550"/>
  <c r="I549"/>
  <c r="I548"/>
  <c r="I545"/>
  <c r="I544"/>
  <c r="I543"/>
  <c r="I546" s="1"/>
  <c r="I540"/>
  <c r="I539"/>
  <c r="I538"/>
  <c r="I509"/>
  <c r="I510" s="1"/>
  <c r="I506"/>
  <c r="I507" s="1"/>
  <c r="F234"/>
  <c r="H557"/>
  <c r="H552"/>
  <c r="H546"/>
  <c r="H541"/>
  <c r="H510"/>
  <c r="H507"/>
  <c r="H479"/>
  <c r="H385"/>
  <c r="H347"/>
  <c r="H338"/>
  <c r="H334"/>
  <c r="F518" i="10" l="1"/>
  <c r="I541" i="3"/>
  <c r="I552"/>
  <c r="I557"/>
  <c r="I233"/>
  <c r="I234" s="1"/>
  <c r="H234"/>
  <c r="H209"/>
  <c r="I187"/>
  <c r="H188"/>
  <c r="H166"/>
  <c r="H163"/>
  <c r="H158"/>
  <c r="H168" s="1"/>
  <c r="H133"/>
  <c r="H119"/>
  <c r="H68"/>
  <c r="H65"/>
  <c r="H61"/>
  <c r="G68" l="1"/>
  <c r="F68"/>
  <c r="G557"/>
  <c r="F557"/>
  <c r="G552"/>
  <c r="F552"/>
  <c r="G546"/>
  <c r="F546"/>
  <c r="G541"/>
  <c r="F541"/>
  <c r="G510"/>
  <c r="F510"/>
  <c r="G507"/>
  <c r="F507"/>
  <c r="G479"/>
  <c r="F479"/>
  <c r="G614"/>
  <c r="G608"/>
  <c r="G605"/>
  <c r="G596"/>
  <c r="G504"/>
  <c r="G498"/>
  <c r="G511" s="1"/>
  <c r="G535"/>
  <c r="G527"/>
  <c r="G558" s="1"/>
  <c r="G574"/>
  <c r="G474"/>
  <c r="G467"/>
  <c r="G460"/>
  <c r="G453"/>
  <c r="G446"/>
  <c r="G426"/>
  <c r="G409"/>
  <c r="G377"/>
  <c r="G369"/>
  <c r="G385"/>
  <c r="G373"/>
  <c r="G359"/>
  <c r="G338"/>
  <c r="G334"/>
  <c r="G314"/>
  <c r="G262"/>
  <c r="G263" s="1"/>
  <c r="G209"/>
  <c r="G226"/>
  <c r="G199"/>
  <c r="G194"/>
  <c r="G179"/>
  <c r="G166"/>
  <c r="G163"/>
  <c r="G158"/>
  <c r="G141"/>
  <c r="G133"/>
  <c r="G129"/>
  <c r="G119"/>
  <c r="G112"/>
  <c r="G61"/>
  <c r="F385"/>
  <c r="F347"/>
  <c r="F338"/>
  <c r="F334"/>
  <c r="F209"/>
  <c r="F166"/>
  <c r="F133"/>
  <c r="G353"/>
  <c r="G624"/>
  <c r="G620"/>
  <c r="G88"/>
  <c r="G93"/>
  <c r="G480" l="1"/>
  <c r="G625"/>
  <c r="G168"/>
  <c r="G387"/>
  <c r="G576"/>
  <c r="G327"/>
  <c r="G342" s="1"/>
  <c r="G286"/>
  <c r="G281"/>
  <c r="G273"/>
  <c r="G268"/>
  <c r="G246"/>
  <c r="G242"/>
  <c r="G231"/>
  <c r="G222"/>
  <c r="G217"/>
  <c r="G214"/>
  <c r="G205"/>
  <c r="G236" s="1"/>
  <c r="G188"/>
  <c r="G184"/>
  <c r="G126"/>
  <c r="G134" s="1"/>
  <c r="G108"/>
  <c r="G104"/>
  <c r="G98"/>
  <c r="G82"/>
  <c r="G77"/>
  <c r="G56"/>
  <c r="G69" s="1"/>
  <c r="G47"/>
  <c r="G35"/>
  <c r="G28"/>
  <c r="G16"/>
  <c r="F163"/>
  <c r="F158"/>
  <c r="F188"/>
  <c r="G120" l="1"/>
  <c r="G189"/>
  <c r="G275"/>
  <c r="G247"/>
  <c r="G287"/>
  <c r="F168"/>
  <c r="F119"/>
  <c r="F65"/>
  <c r="F61"/>
  <c r="G288" l="1"/>
  <c r="G627" s="1"/>
  <c r="I346" l="1"/>
  <c r="I198"/>
  <c r="I155" l="1"/>
  <c r="I128"/>
  <c r="I87"/>
  <c r="I86"/>
  <c r="I81"/>
  <c r="I76"/>
  <c r="I75"/>
  <c r="I74"/>
  <c r="I55"/>
  <c r="I54"/>
  <c r="I53"/>
  <c r="I46"/>
  <c r="I45"/>
  <c r="I44"/>
  <c r="I43"/>
  <c r="I42"/>
  <c r="I41"/>
  <c r="I40"/>
  <c r="I39"/>
  <c r="I34"/>
  <c r="I33"/>
  <c r="I32"/>
  <c r="I27"/>
  <c r="I26"/>
  <c r="I25"/>
  <c r="I24"/>
  <c r="I23"/>
  <c r="I22"/>
  <c r="I21"/>
  <c r="I20"/>
  <c r="I15"/>
  <c r="I14"/>
  <c r="I13"/>
  <c r="I12"/>
  <c r="I11"/>
  <c r="I10"/>
  <c r="I9"/>
  <c r="I8"/>
  <c r="H373" l="1"/>
  <c r="F373"/>
  <c r="I372"/>
  <c r="I373" s="1"/>
  <c r="H246"/>
  <c r="F246"/>
  <c r="H242"/>
  <c r="H247" s="1"/>
  <c r="F242"/>
  <c r="F247" s="1"/>
  <c r="I193"/>
  <c r="H194"/>
  <c r="F194"/>
  <c r="H88"/>
  <c r="F88"/>
  <c r="I623"/>
  <c r="I619"/>
  <c r="I613"/>
  <c r="I612"/>
  <c r="I607"/>
  <c r="I604"/>
  <c r="I603"/>
  <c r="I602"/>
  <c r="I601"/>
  <c r="I600"/>
  <c r="I595"/>
  <c r="I594"/>
  <c r="I593"/>
  <c r="I592"/>
  <c r="I591"/>
  <c r="I590"/>
  <c r="I589"/>
  <c r="I588"/>
  <c r="I587"/>
  <c r="I586"/>
  <c r="I585"/>
  <c r="I584"/>
  <c r="I583"/>
  <c r="I582"/>
  <c r="I581"/>
  <c r="I580"/>
  <c r="I573"/>
  <c r="I572"/>
  <c r="I571"/>
  <c r="I570"/>
  <c r="I569"/>
  <c r="I568"/>
  <c r="I567"/>
  <c r="I566"/>
  <c r="I565"/>
  <c r="I564"/>
  <c r="I563"/>
  <c r="I562"/>
  <c r="I561"/>
  <c r="I534"/>
  <c r="I533"/>
  <c r="I532"/>
  <c r="I531"/>
  <c r="I530"/>
  <c r="I526"/>
  <c r="I525"/>
  <c r="I524"/>
  <c r="I523"/>
  <c r="I522"/>
  <c r="I521"/>
  <c r="I520"/>
  <c r="I519"/>
  <c r="I518"/>
  <c r="I517"/>
  <c r="I516"/>
  <c r="I515"/>
  <c r="I503"/>
  <c r="I502"/>
  <c r="I501"/>
  <c r="I497"/>
  <c r="I496"/>
  <c r="I495"/>
  <c r="I494"/>
  <c r="I493"/>
  <c r="I492"/>
  <c r="I491"/>
  <c r="I490"/>
  <c r="I489"/>
  <c r="I488"/>
  <c r="I487"/>
  <c r="I486"/>
  <c r="I485"/>
  <c r="I459"/>
  <c r="I458"/>
  <c r="I457"/>
  <c r="I473"/>
  <c r="I472"/>
  <c r="I471"/>
  <c r="I470"/>
  <c r="I466"/>
  <c r="I465"/>
  <c r="I464"/>
  <c r="I456"/>
  <c r="I452"/>
  <c r="I451"/>
  <c r="I450"/>
  <c r="I449"/>
  <c r="I445"/>
  <c r="I444"/>
  <c r="I443"/>
  <c r="I442"/>
  <c r="I441"/>
  <c r="I440"/>
  <c r="I439"/>
  <c r="I438"/>
  <c r="I437"/>
  <c r="I436"/>
  <c r="I435"/>
  <c r="I434"/>
  <c r="I433"/>
  <c r="I432"/>
  <c r="I431"/>
  <c r="I425"/>
  <c r="I424"/>
  <c r="I423"/>
  <c r="I422"/>
  <c r="I421"/>
  <c r="I420"/>
  <c r="I419"/>
  <c r="I418"/>
  <c r="I417"/>
  <c r="I416"/>
  <c r="I415"/>
  <c r="I414"/>
  <c r="I413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68"/>
  <c r="I367"/>
  <c r="I366"/>
  <c r="I365"/>
  <c r="I358"/>
  <c r="I352"/>
  <c r="I326"/>
  <c r="I325"/>
  <c r="I32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85"/>
  <c r="I284"/>
  <c r="I280"/>
  <c r="I272"/>
  <c r="I267"/>
  <c r="I261"/>
  <c r="I260"/>
  <c r="I259"/>
  <c r="I258"/>
  <c r="I255"/>
  <c r="I252"/>
  <c r="I241"/>
  <c r="I242" s="1"/>
  <c r="I230"/>
  <c r="I229"/>
  <c r="I228"/>
  <c r="I225"/>
  <c r="I221"/>
  <c r="I220"/>
  <c r="I204"/>
  <c r="I178"/>
  <c r="I177"/>
  <c r="I176"/>
  <c r="I175"/>
  <c r="I174"/>
  <c r="I173"/>
  <c r="I146"/>
  <c r="I139"/>
  <c r="I125"/>
  <c r="I103"/>
  <c r="I102"/>
  <c r="I97"/>
  <c r="I92"/>
  <c r="H341"/>
  <c r="F341"/>
  <c r="F129"/>
  <c r="H112"/>
  <c r="F112"/>
  <c r="H108"/>
  <c r="F108"/>
  <c r="I168" l="1"/>
  <c r="I167"/>
  <c r="I88"/>
  <c r="I194"/>
  <c r="I129" l="1"/>
  <c r="H129"/>
  <c r="I460" l="1"/>
  <c r="I574"/>
  <c r="H574"/>
  <c r="F574"/>
  <c r="I281"/>
  <c r="H281"/>
  <c r="F281"/>
  <c r="I126"/>
  <c r="H126"/>
  <c r="H134" s="1"/>
  <c r="F126"/>
  <c r="F134" s="1"/>
  <c r="I104"/>
  <c r="I98"/>
  <c r="I93"/>
  <c r="I624"/>
  <c r="H624"/>
  <c r="F624"/>
  <c r="I620"/>
  <c r="H620"/>
  <c r="F620"/>
  <c r="I614"/>
  <c r="H614"/>
  <c r="F614"/>
  <c r="I608"/>
  <c r="H608"/>
  <c r="F608"/>
  <c r="I605"/>
  <c r="H605"/>
  <c r="F605"/>
  <c r="I596"/>
  <c r="H596"/>
  <c r="F596"/>
  <c r="I535"/>
  <c r="H535"/>
  <c r="F535"/>
  <c r="I527"/>
  <c r="H527"/>
  <c r="H558" s="1"/>
  <c r="F527"/>
  <c r="I504"/>
  <c r="H504"/>
  <c r="F504"/>
  <c r="I498"/>
  <c r="H498"/>
  <c r="H511" s="1"/>
  <c r="F498"/>
  <c r="F511" s="1"/>
  <c r="I474"/>
  <c r="H474"/>
  <c r="F474"/>
  <c r="I467"/>
  <c r="H467"/>
  <c r="F467"/>
  <c r="H460"/>
  <c r="F460"/>
  <c r="I453"/>
  <c r="H453"/>
  <c r="F453"/>
  <c r="I446"/>
  <c r="H446"/>
  <c r="H480" s="1"/>
  <c r="F446"/>
  <c r="F480" s="1"/>
  <c r="I426"/>
  <c r="H426"/>
  <c r="F426"/>
  <c r="F409"/>
  <c r="I409"/>
  <c r="H409"/>
  <c r="I385"/>
  <c r="I377"/>
  <c r="H377"/>
  <c r="F377"/>
  <c r="I369"/>
  <c r="H369"/>
  <c r="F369"/>
  <c r="I359"/>
  <c r="H359"/>
  <c r="F359"/>
  <c r="I353"/>
  <c r="H353"/>
  <c r="F353"/>
  <c r="I327"/>
  <c r="H327"/>
  <c r="F327"/>
  <c r="I322"/>
  <c r="H322"/>
  <c r="F322"/>
  <c r="I318"/>
  <c r="H318"/>
  <c r="F318"/>
  <c r="I314"/>
  <c r="H314"/>
  <c r="H342" s="1"/>
  <c r="F314"/>
  <c r="I286"/>
  <c r="H286"/>
  <c r="F286"/>
  <c r="I273"/>
  <c r="H273"/>
  <c r="F273"/>
  <c r="I268"/>
  <c r="H268"/>
  <c r="F268"/>
  <c r="I263"/>
  <c r="H263"/>
  <c r="F263"/>
  <c r="I262"/>
  <c r="H262"/>
  <c r="F262"/>
  <c r="I247"/>
  <c r="I231"/>
  <c r="H231"/>
  <c r="F231"/>
  <c r="I226"/>
  <c r="H226"/>
  <c r="F226"/>
  <c r="I222"/>
  <c r="H222"/>
  <c r="F222"/>
  <c r="I217"/>
  <c r="H217"/>
  <c r="F217"/>
  <c r="I214"/>
  <c r="H214"/>
  <c r="F214"/>
  <c r="I205"/>
  <c r="H205"/>
  <c r="H236" s="1"/>
  <c r="F205"/>
  <c r="I199"/>
  <c r="H199"/>
  <c r="F199"/>
  <c r="I184"/>
  <c r="H184"/>
  <c r="F184"/>
  <c r="H179"/>
  <c r="F179"/>
  <c r="F189" s="1"/>
  <c r="H141"/>
  <c r="F141"/>
  <c r="H93"/>
  <c r="F93"/>
  <c r="H82"/>
  <c r="F82"/>
  <c r="F104"/>
  <c r="H98"/>
  <c r="F98"/>
  <c r="H104"/>
  <c r="H77"/>
  <c r="H120" s="1"/>
  <c r="F77"/>
  <c r="H56"/>
  <c r="H69" s="1"/>
  <c r="H47"/>
  <c r="H35"/>
  <c r="H28"/>
  <c r="F56"/>
  <c r="F69" s="1"/>
  <c r="F47"/>
  <c r="I47" s="1"/>
  <c r="F35"/>
  <c r="I35" s="1"/>
  <c r="F28"/>
  <c r="I28" s="1"/>
  <c r="H16"/>
  <c r="F16"/>
  <c r="I511" l="1"/>
  <c r="F236"/>
  <c r="I236" s="1"/>
  <c r="F558"/>
  <c r="I558" s="1"/>
  <c r="F342"/>
  <c r="I342" s="1"/>
  <c r="F120"/>
  <c r="I120" s="1"/>
  <c r="F387"/>
  <c r="I16"/>
  <c r="I77"/>
  <c r="I82"/>
  <c r="I141"/>
  <c r="I179"/>
  <c r="I69"/>
  <c r="I56"/>
  <c r="H387"/>
  <c r="F275"/>
  <c r="F287"/>
  <c r="H275"/>
  <c r="I134"/>
  <c r="H625"/>
  <c r="F625"/>
  <c r="I625"/>
  <c r="I287"/>
  <c r="I387"/>
  <c r="H287"/>
  <c r="H189"/>
  <c r="F288" l="1"/>
  <c r="I189"/>
  <c r="I480"/>
  <c r="I275"/>
  <c r="H288"/>
  <c r="H627" s="1"/>
  <c r="H576"/>
  <c r="F576"/>
  <c r="I576"/>
  <c r="I288" l="1"/>
  <c r="F627"/>
</calcChain>
</file>

<file path=xl/sharedStrings.xml><?xml version="1.0" encoding="utf-8"?>
<sst xmlns="http://schemas.openxmlformats.org/spreadsheetml/2006/main" count="935" uniqueCount="252">
  <si>
    <t>Раздео</t>
  </si>
  <si>
    <t>Глава</t>
  </si>
  <si>
    <t>Конто</t>
  </si>
  <si>
    <t>Плате, додаци и накнаде запослених (зараде)</t>
  </si>
  <si>
    <t>Социјални доприноси на терет послодавца</t>
  </si>
  <si>
    <t>Стални трошкови</t>
  </si>
  <si>
    <t>Трошкови путовања</t>
  </si>
  <si>
    <t>Услуге по уговору</t>
  </si>
  <si>
    <t>Остале донације, дотације и трансфери</t>
  </si>
  <si>
    <t>Дотације невладиним организацијама</t>
  </si>
  <si>
    <t>СКУПШТИНА ОПШТИНЕ</t>
  </si>
  <si>
    <t>Текуће поправке и одржавање</t>
  </si>
  <si>
    <t>Материјал</t>
  </si>
  <si>
    <t>ПРЕДСЕДНИК</t>
  </si>
  <si>
    <t>Порези, обавезне таксе, казне и пенали</t>
  </si>
  <si>
    <t>Новчане казне и пенали по решењу судова</t>
  </si>
  <si>
    <t>ОПШТИНСКО ВЕЋЕ</t>
  </si>
  <si>
    <t>ОПШТИНСКО ЈАВНО ПРАВОБРАНИЛАШТВО</t>
  </si>
  <si>
    <t>ОПШТИНСКА  УПРАВА</t>
  </si>
  <si>
    <t>Зграде и грађевински објекти</t>
  </si>
  <si>
    <t>ПРОГРАМ 2: КОМУНАЛНА ДЕЛАТНОСТ</t>
  </si>
  <si>
    <t>Управљање отпадним водама</t>
  </si>
  <si>
    <t>Специјализоване услуге</t>
  </si>
  <si>
    <t>Текуће субвенције јавним нефинансијским предузећима и организацијама</t>
  </si>
  <si>
    <t>Машине и опрема</t>
  </si>
  <si>
    <t>ПРОГРАМ 3: ЛОКАЛНИ ЕКОНОМСКИ РАЗВОЈ</t>
  </si>
  <si>
    <t>Субвенције приватним предузећима</t>
  </si>
  <si>
    <t>ПРОГРАМ 11: СОЦИЈАЛНА И ДЕЧЈА ЗАШТИТА</t>
  </si>
  <si>
    <t>Социјалне помоћи</t>
  </si>
  <si>
    <t>Болест и инвалидност</t>
  </si>
  <si>
    <t>Накнаде за социјалну заштиту из буџета</t>
  </si>
  <si>
    <t>Породица и деца</t>
  </si>
  <si>
    <t>Становање</t>
  </si>
  <si>
    <t>Текући трансфери осталим нивоима власти</t>
  </si>
  <si>
    <t>ПРОГРАМ 14 - РАЗВОЈ СПОРТА И ОМЛАДИНЕ</t>
  </si>
  <si>
    <t>О П Ш Т И Н С К А     У П Р А В 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</si>
  <si>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</si>
  <si>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</si>
  <si>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</si>
  <si>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Накнада штете за повреде или штету нанету од стране државних органа</t>
  </si>
  <si>
    <t>Нематеријална имовина</t>
  </si>
  <si>
    <t>Земљиште</t>
  </si>
  <si>
    <t>Стална резерва</t>
  </si>
  <si>
    <t>Текућа резерва</t>
  </si>
  <si>
    <t>МЕСНЕ ЗАЈЕДНИЦЕ</t>
  </si>
  <si>
    <t xml:space="preserve">РЕГИОНАЛНИ ЦЕНТАР ЗА СТРУЧНО УСАВРШАВАЊЕ </t>
  </si>
  <si>
    <t>БУЏЕТСКИ ФОНД ЗА ЗАШТИТУ ЖИВОТНЕ СРЕДИНЕ</t>
  </si>
  <si>
    <t>ПРОГРАМ 6: ЗАШТИТА ЖИВОТНЕ СРЕДИНЕ</t>
  </si>
  <si>
    <t>Управљање комуналним отпадом</t>
  </si>
  <si>
    <t>ТУРИСТИЧКА ОРГАНИЗАЦИЈА</t>
  </si>
  <si>
    <t>ПРОГРАМ 4 - РАЗВОЈ ТУРИЗМА</t>
  </si>
  <si>
    <t>Управљањем развојем туризма</t>
  </si>
  <si>
    <t>НАРОДНА БИБЛИОТЕКА</t>
  </si>
  <si>
    <t>ДОМ КУЛТУРЕ</t>
  </si>
  <si>
    <t>ЗАВИЧАЈНИ МУЗЕЈ</t>
  </si>
  <si>
    <t>Функционисање локалних установа културе</t>
  </si>
  <si>
    <t>Верске и остале услуге заједнице</t>
  </si>
  <si>
    <t>ПРЕДШКОЛСКА УСТАНОВА "БАЈКА"</t>
  </si>
  <si>
    <t>ОСНОВНЕ ШКОЛЕ</t>
  </si>
  <si>
    <t>ДИМИТРИЈЕ ТОДОРОВИЋ "КАПЛАР"</t>
  </si>
  <si>
    <t>ОШ "ВУК КАРАЏИЋ"</t>
  </si>
  <si>
    <t>ОШ "ДУБРАВА"</t>
  </si>
  <si>
    <t>ОШ "МЛАДОСТ"</t>
  </si>
  <si>
    <t>МУЗИЧКА ШКОЛА</t>
  </si>
  <si>
    <t>ПРЕВОЗ УЧЕНИКА</t>
  </si>
  <si>
    <t>СРЕДЊЕ ШКОЛЕ</t>
  </si>
  <si>
    <t>КЊАЖЕВАЧКА ГИМНАЗИЈА</t>
  </si>
  <si>
    <t>ТЕХНИЧКА ШКОЛА</t>
  </si>
  <si>
    <t>ЦЕНТАР ЗА СОЦИЈАЛНИ РАД</t>
  </si>
  <si>
    <t>Саветодавно-терапијске и социјално-едукативне услуге</t>
  </si>
  <si>
    <t>УКУПНО ЗА ПРОГРАМ  2</t>
  </si>
  <si>
    <t>УКУПНО ЗА ПРОГРАМ  3</t>
  </si>
  <si>
    <t>040</t>
  </si>
  <si>
    <t>060</t>
  </si>
  <si>
    <t>070</t>
  </si>
  <si>
    <t>УКУПНО ЗА ПРОГРАМ  14</t>
  </si>
  <si>
    <t>УКУПНО  ТУРИЗАМ</t>
  </si>
  <si>
    <t>СВЕГА   РАЗДЕО  1</t>
  </si>
  <si>
    <t>СВЕГА   РАЗДЕО  2</t>
  </si>
  <si>
    <t>УКУПНО БУЏЕТСКИ ФОНД</t>
  </si>
  <si>
    <t>УКУПНО  КУЛТУРА</t>
  </si>
  <si>
    <t xml:space="preserve">Накнаде за социј. заштиту из буџета  </t>
  </si>
  <si>
    <t>УКУПНО  МУЗЕЈ</t>
  </si>
  <si>
    <t>УКУПНО  БИБЛИОТЕКА</t>
  </si>
  <si>
    <t>УКУПНО  ЦЕНТАР</t>
  </si>
  <si>
    <t xml:space="preserve">Накнада штете за повреде ( ујед паса) или штету насталу услед елементарних непогода </t>
  </si>
  <si>
    <t xml:space="preserve">Управљање заштитом животне средине </t>
  </si>
  <si>
    <t>Зоохигијена</t>
  </si>
  <si>
    <t>ПРОГРАМ 12 - ЗДРАВСТВЕНА ЗАШТИТА</t>
  </si>
  <si>
    <t>УКУПНО ЗА ПРОГРАМ  12</t>
  </si>
  <si>
    <t>УКУПНО ЗА ПРОГРАМ  1</t>
  </si>
  <si>
    <t>УКУПНО ЗА ПРОГРАМ  7</t>
  </si>
  <si>
    <t>Спровођење омладинске политике</t>
  </si>
  <si>
    <t>Подршка деци и породицама са децом</t>
  </si>
  <si>
    <t>ПРОГРАМ 16: ПОЛИТИЧКИ СИСТЕМ ЛОКАЛНЕ САМОУПРАВЕ</t>
  </si>
  <si>
    <t>ПРОГРАМ 15: ОПШТЕ УСЛУГЕ ЛОКАЛНЕ САМОУПРАВЕ</t>
  </si>
  <si>
    <t>Управљање грађевинским земљиштем</t>
  </si>
  <si>
    <t>Управљање /одржавање јавним осветљењем</t>
  </si>
  <si>
    <t>Одржавање јавних зелених површина</t>
  </si>
  <si>
    <t>Одржавање чистоће на површинама јавне намене</t>
  </si>
  <si>
    <t>Производња и дистрибуција топлотне енергије</t>
  </si>
  <si>
    <t>Управљање и снабдевање водом за пиће</t>
  </si>
  <si>
    <t>Унапређење привредног и инвестиционог амбијента</t>
  </si>
  <si>
    <t>ПРОГРАМ 7 - ОРГАНИЗАЦИЈА САОБРАЋАЈА И САОБРАЋАЈНА ИНФРАСТРУКТУРА</t>
  </si>
  <si>
    <t>Јавни градски и приградски превоз путника</t>
  </si>
  <si>
    <t>Социјална помоћ угроженом становништву, некласификована на другом месту</t>
  </si>
  <si>
    <t>ПРОГРАМ 13 - РАЗВОЈ КУЛТУРЕ И ИНФОРМИСАЊА</t>
  </si>
  <si>
    <t>Програмска активност: Јачање културне продукције и уметничког стваралаштва</t>
  </si>
  <si>
    <t>Услуге културе</t>
  </si>
  <si>
    <t>Рекреација, спорт, култура и вере, некласификовано на другом месту</t>
  </si>
  <si>
    <t>Укупно за програмску активност</t>
  </si>
  <si>
    <t>Програмска активност: Унапређење система очувања и представљања културно-историјског наслеђа</t>
  </si>
  <si>
    <t>Програмска активност: Остваривање и унапређивање јавног интереса у области јавног информисања</t>
  </si>
  <si>
    <t>Услуге емитовања и штампања</t>
  </si>
  <si>
    <t>УКУПНО ЗА ПРОГРАМ  13</t>
  </si>
  <si>
    <t>Подршка локалним спортским организацијама, удружењима и савезима</t>
  </si>
  <si>
    <t>Програмска активност - Текућа буџетска резерва</t>
  </si>
  <si>
    <t>Програмска активност - Стална буџетска резерва</t>
  </si>
  <si>
    <t>Управљање ванредним ситуацијама</t>
  </si>
  <si>
    <t>БУЏЕТСКИ ФОНД ЗА ПОВЕЋАЊЕ НАТАЛИТЕТА</t>
  </si>
  <si>
    <t>БУЏЕТСКИ ФОНД ЗА РАЗВОЈ ПОЉОПРИВРЕДЕ</t>
  </si>
  <si>
    <t>Накнаде у натури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</si>
  <si>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</si>
  <si>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</si>
  <si>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 xml:space="preserve">УКУПНО ДОМ КУЛТУРЕ </t>
  </si>
  <si>
    <t>ПРОГРАМ 8 - ПРЕДШКОЛСКО ВАСПИТАЊЕ И ОБРАЗОВАЊЕ</t>
  </si>
  <si>
    <t>ПРОГРАМ 9 - ОСНОВНО ОБРАЗОВАЊЕ И ВАСПИТАЊЕ</t>
  </si>
  <si>
    <t>ПРОГРАМ 5: ПОЉОПРИВРЕДА И РУРАЛНИ РАЗВОЈ</t>
  </si>
  <si>
    <t>ПРОГРАМ 13 - РАЗВОЈ  КУЛТУРЕ И ИНФОРМИСАЊА</t>
  </si>
  <si>
    <t>ПРОГРАМ 10 - СРЕДЊЕ ОБРАЗОВАЊЕ И ВАСПИТАЊЕ</t>
  </si>
  <si>
    <t>Пољопривреда</t>
  </si>
  <si>
    <t>УКУПНО ЗА ПРОГРАМ  5</t>
  </si>
  <si>
    <t>О П  И  С</t>
  </si>
  <si>
    <t>ПРОГРАМ 1: СТАНОВАЊЕ, УРБАНИЗАМ И ПРОСТОРНО ПЛАНИРАЊЕ</t>
  </si>
  <si>
    <t>Једнократне помоћи и други облици помоћи</t>
  </si>
  <si>
    <t>Породични и домски смештај, прихватилишта и друге врсте смештаја</t>
  </si>
  <si>
    <t>Подршка реализацији програма Црвеног крста</t>
  </si>
  <si>
    <t>Мртвозорство</t>
  </si>
  <si>
    <t>Накнада у натури</t>
  </si>
  <si>
    <t>Пројекат: Промоција туристичке понуде на домаћем и страном тржишту</t>
  </si>
  <si>
    <t>Пројекат: Звуци трубе са Тимока</t>
  </si>
  <si>
    <t>Пројекат: Молитва под Миџором</t>
  </si>
  <si>
    <t>Пројекат: Организација мањих манифестација</t>
  </si>
  <si>
    <t>5.07</t>
  </si>
  <si>
    <t>Функција</t>
  </si>
  <si>
    <t>ПРОГРАМ 9 -ОСНОВНО ОБРАЗОВАЊЕ</t>
  </si>
  <si>
    <t>Пројекат: Санација крова спортске хале Каплар</t>
  </si>
  <si>
    <t>УКУПНО ЗА ПРОГРАМ 9</t>
  </si>
  <si>
    <t>Услуге рекреације и спорта</t>
  </si>
  <si>
    <t>Пројекат: Изградња објекта обданишта Црвенкапа</t>
  </si>
  <si>
    <t>УКУПНО ЗА ПРОГРАМ  8</t>
  </si>
  <si>
    <t>СВЕГА  ЗА  ПРОГРАМЕ  1,2,3,5,6,7,8,9,11,12,13 и 14</t>
  </si>
  <si>
    <t>Пројекат: Изградња водовода у Штитарцу и реконструкција водовода у Кренти</t>
  </si>
  <si>
    <t>Пројекат: МОСТ КОД ДОМА КУЛТУРЕ</t>
  </si>
  <si>
    <t>Пројекат: Поправка и одржавање помоћних терена комплекса градског стадиона</t>
  </si>
  <si>
    <t>Пројекат: ИЗГРАДЊА БРАНЕ НА СВРЉИШКОМ ТИМОКУ</t>
  </si>
  <si>
    <t>Пројекат: Пијаца у Кални</t>
  </si>
  <si>
    <t>Пројекат: КAНАЛИЗАЦИЈА У ТРГОВИШТУ</t>
  </si>
  <si>
    <t>РАЗЛИКА</t>
  </si>
  <si>
    <t>СВЕГА   РАЗДЕО 3</t>
  </si>
  <si>
    <t>СВЕГА   РАЗДЕО  4</t>
  </si>
  <si>
    <t>ПРОГРАМ 8 -ПРЕДШКОЛСКО ВАСПИТАЊЕ</t>
  </si>
  <si>
    <t>Спровођење активности из области друштвене бриге за јавно здравље</t>
  </si>
  <si>
    <t>Опште медицинске услуге</t>
  </si>
  <si>
    <t>Специјализоване медицинске  услуге</t>
  </si>
  <si>
    <t>Заштита животне средине</t>
  </si>
  <si>
    <t>Водоснабдевање</t>
  </si>
  <si>
    <t>Управљање отпадом</t>
  </si>
  <si>
    <t>Развој заједнице</t>
  </si>
  <si>
    <t>Улична расвета</t>
  </si>
  <si>
    <t>Заштита биљног и животињског света и крајолика</t>
  </si>
  <si>
    <t>Остала енергија</t>
  </si>
  <si>
    <t>Економски послови некласификовани на другом месту</t>
  </si>
  <si>
    <t>Подршка за спровођење пољопривредне политике у локалној заједници</t>
  </si>
  <si>
    <t>Управљање и одржавање саобраћајне инфраструктуре</t>
  </si>
  <si>
    <t>Друмски саобраћај</t>
  </si>
  <si>
    <t>Пројекат: ЗАЈЕДНИЧКЕ МЕРЕ ЗА ЗЕЛЕНУ ИНФРАСТРУКТУРУ</t>
  </si>
  <si>
    <t xml:space="preserve"> </t>
  </si>
  <si>
    <t>Смањење загађености</t>
  </si>
  <si>
    <t>Опште услуге</t>
  </si>
  <si>
    <t>Општи послови по питању рада</t>
  </si>
  <si>
    <t>Пројекат: WE NET</t>
  </si>
  <si>
    <t>Пројекат: Изградња прихватилишта за псе</t>
  </si>
  <si>
    <t xml:space="preserve">РЕБАЛАНС II 2019              </t>
  </si>
  <si>
    <t xml:space="preserve">РЕБАЛАНС  I  2019              </t>
  </si>
  <si>
    <t>Пројекат: Изградња отворених спортских објеката-мултифункционални спортски терен</t>
  </si>
  <si>
    <t>Заштита биљног и животињског света</t>
  </si>
  <si>
    <t>Пројекат:  Економско оснаживање жена  у југоисточној Србији - Каритас</t>
  </si>
  <si>
    <t>Текуће субвенције јавним нефин.предузећима и организацијама</t>
  </si>
  <si>
    <t>Пројекат: Израда пројектно-трхничке документације за израду трансфер станице</t>
  </si>
  <si>
    <t>Извршење 15.08.2019.</t>
  </si>
  <si>
    <t>Сви  извори</t>
  </si>
  <si>
    <t>Пројекат: ЈАВНИ РАДОВИ</t>
  </si>
  <si>
    <t xml:space="preserve">УКУПНО ЗА ПРОГРАМ  6  </t>
  </si>
  <si>
    <t xml:space="preserve">УКУПНО ЗА ПРОГРАМ  11    </t>
  </si>
  <si>
    <t>Пројекат: Обнова Гургусовачке куле у Књажевцу</t>
  </si>
  <si>
    <t>Пројекат: Израда извођачког пројекта за Центар за обуку /"Start up"/ у селу Ргоште</t>
  </si>
  <si>
    <t xml:space="preserve">УКУПНО ОПШТИНСКА  УПРАВА ( 15 )  </t>
  </si>
  <si>
    <t>Пројекат: Унапређење енергетске ефикасности на згради општине Књажевац</t>
  </si>
  <si>
    <t>ПРОГРАМ  17:  ЕНЕРГЕТСКА ЕФИКАСНОСТ</t>
  </si>
  <si>
    <t>УКУПНО ЗА ПРОГРАМ  17</t>
  </si>
  <si>
    <t>У К У П Н О</t>
  </si>
  <si>
    <t>Пројекат: Пружање услуга социјалне заштите- Помоћ у кући</t>
  </si>
  <si>
    <t>Пројекат: МУН ФЕСТ</t>
  </si>
  <si>
    <t>Пројекат: Од игле до микробит уређаја</t>
  </si>
  <si>
    <t>Пројекат: Чаробне полице Биби сликовчице</t>
  </si>
  <si>
    <t>Пројекат: Летња школа традиционалних заната Равна-2019</t>
  </si>
  <si>
    <t>Пројекат: Летња школа  конзервације</t>
  </si>
  <si>
    <t>Пројекат: Колекција зубуна из етнолошке збирке завичајног музеја Књажевац</t>
  </si>
  <si>
    <t>Пројекат: Музеј за све - музеј за понети</t>
  </si>
  <si>
    <t>Пројекат: Изградња  управне зграде  ЈКП "Стандард"</t>
  </si>
  <si>
    <t xml:space="preserve">  Накнада ЈПП партнеру</t>
  </si>
  <si>
    <t>5.000.000 за солидарну помоћ; 930.000 - за рационализа</t>
  </si>
  <si>
    <t xml:space="preserve">  +++++</t>
  </si>
  <si>
    <t xml:space="preserve">  Расходи</t>
  </si>
  <si>
    <t xml:space="preserve">  Приходи</t>
  </si>
  <si>
    <t xml:space="preserve">  Буџетски дефицит</t>
  </si>
  <si>
    <t>7  +  8</t>
  </si>
  <si>
    <t>4  +  5</t>
  </si>
  <si>
    <t>класа</t>
  </si>
  <si>
    <t xml:space="preserve">РЕБАЛАНС  ДРУГИ  ЗА  2019.год.        </t>
  </si>
  <si>
    <t>Пројекат: Изградња моста у Каличини</t>
  </si>
  <si>
    <t>ИЗБОРНА  КОМИСИЈА</t>
  </si>
  <si>
    <t>Функционисање Скупштине</t>
  </si>
  <si>
    <t>Извршни и законодавни органи</t>
  </si>
  <si>
    <t>Функционисање извршних органа</t>
  </si>
  <si>
    <t>Општинско/градско правобранилаштво</t>
  </si>
  <si>
    <t>Судови</t>
  </si>
  <si>
    <t>Просторно и урбанистичко планирање</t>
  </si>
  <si>
    <t>Пројекат: Изградња бране на Сврљишком Тимоку</t>
  </si>
  <si>
    <t>БУЏЕТ ОПШТИНЕ КЊАЖЕВАЦ  ЗА  2020.годину</t>
  </si>
  <si>
    <t xml:space="preserve">                       Радна   верзија</t>
  </si>
  <si>
    <t>ПЛАН   2020  Средства из буџета</t>
  </si>
  <si>
    <t>Мере активне политике запошљавања</t>
  </si>
  <si>
    <t>Дотације организацијама обавезног социјалног осигурања</t>
  </si>
  <si>
    <t xml:space="preserve">Пројекат: Израда пројектно-техничке документације за израду система за пречишћавање отпадних вода </t>
  </si>
  <si>
    <t xml:space="preserve">Специјализоване услуге </t>
  </si>
  <si>
    <t>010</t>
  </si>
  <si>
    <t xml:space="preserve">Накнаде за социјалну заштиту из буџета  </t>
  </si>
  <si>
    <t>БУЏЕТСКИ ФОНД ЗА ЕНЕРГЕТСКУ ЕФИКАСНОСТ</t>
  </si>
  <si>
    <t>Енергетски менаџмент</t>
  </si>
  <si>
    <t>Опште јавне услуге некласификоване на другом месту</t>
  </si>
  <si>
    <t>Функционисање месних заједница</t>
  </si>
  <si>
    <t>Образовање неквалификовано на другом месту</t>
  </si>
  <si>
    <t>Функционисање локалне самоуправе и градских општина</t>
  </si>
  <si>
    <t>Туризам</t>
  </si>
  <si>
    <t xml:space="preserve"> Промоција туристичке понуде </t>
  </si>
  <si>
    <t>Предшколско образовање</t>
  </si>
  <si>
    <t>Функционисање и остваривање предшколског образовања и васпитања</t>
  </si>
  <si>
    <t>Основно образовање</t>
  </si>
  <si>
    <t>Средње образовање</t>
  </si>
  <si>
    <t>Једнократне помоћи и други облици  помоћи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</si>
</sst>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Tahoma"/>
      <family val="2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Fill="0" applyBorder="0" applyAlignment="0" applyProtection="0"/>
    <xf numFmtId="43" fontId="3" fillId="0" borderId="0" applyFont="0" applyFill="0" applyBorder="0" applyAlignment="0" applyProtection="0"/>
  </cellStyleXfs>
  <cellXfs count="1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3" fontId="1" fillId="3" borderId="1" xfId="0" applyNumberFormat="1" applyFont="1" applyFill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/>
    </xf>
    <xf numFmtId="3" fontId="1" fillId="4" borderId="1" xfId="0" applyNumberFormat="1" applyFont="1" applyFill="1" applyBorder="1"/>
    <xf numFmtId="3" fontId="0" fillId="4" borderId="1" xfId="0" applyNumberFormat="1" applyFont="1" applyFill="1" applyBorder="1"/>
    <xf numFmtId="3" fontId="0" fillId="4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3" fontId="6" fillId="0" borderId="1" xfId="0" applyNumberFormat="1" applyFont="1" applyBorder="1"/>
    <xf numFmtId="49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/>
    <xf numFmtId="0" fontId="8" fillId="0" borderId="1" xfId="0" applyFont="1" applyBorder="1"/>
    <xf numFmtId="3" fontId="7" fillId="4" borderId="1" xfId="0" applyNumberFormat="1" applyFont="1" applyFill="1" applyBorder="1"/>
    <xf numFmtId="0" fontId="0" fillId="0" borderId="1" xfId="0" applyBorder="1" applyAlignment="1">
      <alignment horizontal="right"/>
    </xf>
    <xf numFmtId="0" fontId="7" fillId="0" borderId="1" xfId="0" applyFont="1" applyBorder="1"/>
    <xf numFmtId="3" fontId="6" fillId="3" borderId="1" xfId="0" applyNumberFormat="1" applyFont="1" applyFill="1" applyBorder="1"/>
    <xf numFmtId="3" fontId="1" fillId="0" borderId="1" xfId="0" applyNumberFormat="1" applyFont="1" applyFill="1" applyBorder="1"/>
    <xf numFmtId="0" fontId="1" fillId="0" borderId="0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3" fillId="4" borderId="1" xfId="2" applyNumberFormat="1" applyFont="1" applyFill="1" applyBorder="1" applyAlignment="1">
      <alignment horizontal="right" vertical="center"/>
    </xf>
    <xf numFmtId="3" fontId="7" fillId="0" borderId="1" xfId="0" applyNumberFormat="1" applyFont="1" applyBorder="1"/>
    <xf numFmtId="3" fontId="0" fillId="0" borderId="0" xfId="0" applyNumberFormat="1"/>
    <xf numFmtId="3" fontId="0" fillId="4" borderId="0" xfId="0" applyNumberFormat="1" applyFill="1"/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3" fontId="6" fillId="4" borderId="1" xfId="0" applyNumberFormat="1" applyFont="1" applyFill="1" applyBorder="1"/>
    <xf numFmtId="0" fontId="0" fillId="4" borderId="0" xfId="0" applyFill="1"/>
    <xf numFmtId="0" fontId="6" fillId="5" borderId="1" xfId="0" applyFont="1" applyFill="1" applyBorder="1" applyAlignment="1">
      <alignment horizontal="right"/>
    </xf>
    <xf numFmtId="3" fontId="6" fillId="5" borderId="1" xfId="0" applyNumberFormat="1" applyFont="1" applyFill="1" applyBorder="1"/>
    <xf numFmtId="3" fontId="0" fillId="4" borderId="3" xfId="0" applyNumberFormat="1" applyFill="1" applyBorder="1"/>
    <xf numFmtId="0" fontId="0" fillId="0" borderId="0" xfId="0" applyBorder="1"/>
    <xf numFmtId="3" fontId="7" fillId="4" borderId="0" xfId="0" applyNumberFormat="1" applyFont="1" applyFill="1"/>
    <xf numFmtId="3" fontId="6" fillId="4" borderId="0" xfId="0" applyNumberFormat="1" applyFont="1" applyFill="1"/>
    <xf numFmtId="3" fontId="11" fillId="0" borderId="0" xfId="0" applyNumberFormat="1" applyFont="1" applyBorder="1" applyAlignment="1">
      <alignment horizontal="right"/>
    </xf>
    <xf numFmtId="3" fontId="0" fillId="0" borderId="4" xfId="0" applyNumberFormat="1" applyBorder="1"/>
    <xf numFmtId="3" fontId="1" fillId="3" borderId="5" xfId="0" applyNumberFormat="1" applyFont="1" applyFill="1" applyBorder="1"/>
    <xf numFmtId="0" fontId="0" fillId="0" borderId="6" xfId="0" applyBorder="1"/>
    <xf numFmtId="3" fontId="0" fillId="4" borderId="6" xfId="0" applyNumberFormat="1" applyFill="1" applyBorder="1"/>
    <xf numFmtId="3" fontId="1" fillId="0" borderId="5" xfId="0" applyNumberFormat="1" applyFont="1" applyBorder="1"/>
    <xf numFmtId="0" fontId="1" fillId="0" borderId="1" xfId="0" applyFont="1" applyBorder="1" applyAlignment="1">
      <alignment horizontal="left" wrapText="1"/>
    </xf>
    <xf numFmtId="0" fontId="0" fillId="4" borderId="1" xfId="0" applyFill="1" applyBorder="1"/>
    <xf numFmtId="0" fontId="1" fillId="0" borderId="1" xfId="0" applyFont="1" applyBorder="1" applyAlignment="1">
      <alignment horizontal="left"/>
    </xf>
    <xf numFmtId="3" fontId="3" fillId="4" borderId="1" xfId="0" applyNumberFormat="1" applyFont="1" applyFill="1" applyBorder="1"/>
    <xf numFmtId="0" fontId="10" fillId="6" borderId="0" xfId="0" applyFont="1" applyFill="1"/>
    <xf numFmtId="3" fontId="1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0" borderId="0" xfId="0" applyFont="1" applyAlignment="1">
      <alignment wrapText="1"/>
    </xf>
    <xf numFmtId="3" fontId="13" fillId="0" borderId="0" xfId="0" applyNumberFormat="1" applyFont="1"/>
    <xf numFmtId="3" fontId="0" fillId="6" borderId="0" xfId="0" applyNumberFormat="1" applyFill="1"/>
    <xf numFmtId="0" fontId="12" fillId="0" borderId="1" xfId="0" applyFont="1" applyBorder="1" applyAlignment="1">
      <alignment horizontal="left" wrapText="1"/>
    </xf>
    <xf numFmtId="3" fontId="0" fillId="3" borderId="1" xfId="0" applyNumberFormat="1" applyFont="1" applyFill="1" applyBorder="1"/>
    <xf numFmtId="3" fontId="0" fillId="3" borderId="4" xfId="0" applyNumberFormat="1" applyFill="1" applyBorder="1"/>
    <xf numFmtId="3" fontId="6" fillId="3" borderId="4" xfId="0" applyNumberFormat="1" applyFont="1" applyFill="1" applyBorder="1"/>
    <xf numFmtId="3" fontId="6" fillId="0" borderId="4" xfId="0" applyNumberFormat="1" applyFont="1" applyBorder="1"/>
    <xf numFmtId="0" fontId="12" fillId="0" borderId="1" xfId="0" applyFont="1" applyBorder="1" applyAlignment="1">
      <alignment horizontal="left"/>
    </xf>
    <xf numFmtId="0" fontId="0" fillId="7" borderId="0" xfId="0" applyFill="1"/>
    <xf numFmtId="0" fontId="6" fillId="0" borderId="1" xfId="0" applyFont="1" applyBorder="1" applyAlignment="1">
      <alignment horizontal="right"/>
    </xf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3" fontId="1" fillId="0" borderId="4" xfId="0" applyNumberFormat="1" applyFont="1" applyBorder="1"/>
    <xf numFmtId="3" fontId="7" fillId="0" borderId="4" xfId="0" applyNumberFormat="1" applyFont="1" applyBorder="1"/>
    <xf numFmtId="3" fontId="0" fillId="7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0" fontId="6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4" fontId="0" fillId="0" borderId="0" xfId="0" applyNumberFormat="1"/>
    <xf numFmtId="4" fontId="1" fillId="0" borderId="0" xfId="0" applyNumberFormat="1" applyFont="1"/>
    <xf numFmtId="3" fontId="0" fillId="4" borderId="4" xfId="0" applyNumberFormat="1" applyFill="1" applyBorder="1"/>
    <xf numFmtId="0" fontId="14" fillId="0" borderId="0" xfId="0" applyFont="1"/>
    <xf numFmtId="3" fontId="0" fillId="0" borderId="4" xfId="0" applyNumberFormat="1" applyFont="1" applyBorder="1"/>
    <xf numFmtId="0" fontId="6" fillId="0" borderId="2" xfId="0" applyFont="1" applyBorder="1"/>
    <xf numFmtId="0" fontId="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/>
    </xf>
    <xf numFmtId="0" fontId="1" fillId="2" borderId="2" xfId="0" applyFont="1" applyFill="1" applyBorder="1"/>
    <xf numFmtId="0" fontId="1" fillId="8" borderId="1" xfId="0" applyFont="1" applyFill="1" applyBorder="1"/>
    <xf numFmtId="0" fontId="1" fillId="0" borderId="1" xfId="0" applyFont="1" applyBorder="1" applyAlignment="1">
      <alignment vertical="center" wrapText="1"/>
    </xf>
    <xf numFmtId="0" fontId="17" fillId="0" borderId="7" xfId="0" applyFont="1" applyBorder="1" applyAlignment="1">
      <alignment wrapText="1"/>
    </xf>
  </cellXfs>
  <cellStyles count="3">
    <cellStyle name="Comma" xfId="2" builtinId="3"/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633"/>
  <sheetViews>
    <sheetView workbookViewId="0">
      <selection sqref="A1:I627"/>
    </sheetView>
  </sheetViews>
  <sheetFormatPr defaultRowHeight="15"/>
  <cols>
    <col min="1" max="1" width="4.7109375" style="14" customWidth="1"/>
    <col min="2" max="2" width="5.42578125" style="14" customWidth="1"/>
    <col min="3" max="3" width="5.5703125" style="14" customWidth="1"/>
    <col min="4" max="4" width="6.7109375" customWidth="1"/>
    <col min="5" max="5" width="45.42578125" customWidth="1"/>
    <col min="6" max="7" width="12.42578125" customWidth="1"/>
    <col min="8" max="8" width="15" customWidth="1"/>
    <col min="9" max="9" width="13.42578125" style="51" customWidth="1"/>
    <col min="10" max="10" width="10.85546875" style="51" bestFit="1" customWidth="1"/>
    <col min="11" max="11" width="10.140625" bestFit="1" customWidth="1"/>
    <col min="12" max="12" width="12" bestFit="1" customWidth="1"/>
    <col min="13" max="13" width="3.85546875" customWidth="1"/>
    <col min="14" max="14" width="11.28515625" customWidth="1"/>
  </cols>
  <sheetData>
    <row r="2" spans="1:11" ht="23.25">
      <c r="E2" s="54" t="s">
        <v>220</v>
      </c>
      <c r="H2" s="73" t="s">
        <v>191</v>
      </c>
      <c r="I2" s="81"/>
    </row>
    <row r="4" spans="1:11" ht="30">
      <c r="A4" s="53" t="s">
        <v>0</v>
      </c>
      <c r="B4" s="6" t="s">
        <v>1</v>
      </c>
      <c r="C4" s="53" t="s">
        <v>144</v>
      </c>
      <c r="D4" s="48" t="s">
        <v>2</v>
      </c>
      <c r="E4" s="46" t="s">
        <v>132</v>
      </c>
      <c r="F4" s="74" t="s">
        <v>184</v>
      </c>
      <c r="G4" s="74" t="s">
        <v>190</v>
      </c>
      <c r="H4" s="74" t="s">
        <v>183</v>
      </c>
      <c r="I4" s="47" t="s">
        <v>158</v>
      </c>
    </row>
    <row r="5" spans="1:11">
      <c r="A5" s="6"/>
      <c r="B5" s="6"/>
      <c r="C5" s="6"/>
      <c r="D5" s="1"/>
      <c r="E5" s="1"/>
      <c r="F5" s="1"/>
      <c r="G5" s="1"/>
      <c r="H5" s="28"/>
      <c r="I5" s="12"/>
    </row>
    <row r="6" spans="1:11">
      <c r="A6" s="6">
        <v>1</v>
      </c>
      <c r="B6" s="6"/>
      <c r="C6" s="6">
        <v>110</v>
      </c>
      <c r="D6" s="1"/>
      <c r="E6" s="3" t="s">
        <v>10</v>
      </c>
      <c r="F6" s="1"/>
      <c r="G6" s="1"/>
      <c r="H6" s="28"/>
      <c r="I6" s="12"/>
    </row>
    <row r="7" spans="1:11" ht="30">
      <c r="A7" s="6"/>
      <c r="B7" s="6"/>
      <c r="C7" s="6"/>
      <c r="D7" s="1"/>
      <c r="E7" s="4" t="s">
        <v>94</v>
      </c>
      <c r="F7" s="66"/>
      <c r="G7" s="66"/>
      <c r="H7" s="67"/>
      <c r="I7" s="12"/>
    </row>
    <row r="8" spans="1:11">
      <c r="A8" s="6"/>
      <c r="B8" s="6"/>
      <c r="C8" s="6"/>
      <c r="D8" s="2">
        <v>411</v>
      </c>
      <c r="E8" s="45" t="s">
        <v>3</v>
      </c>
      <c r="F8" s="28">
        <v>2566700</v>
      </c>
      <c r="G8" s="28">
        <v>747991</v>
      </c>
      <c r="H8" s="28">
        <v>2566700</v>
      </c>
      <c r="I8" s="64">
        <f>F8-H8</f>
        <v>0</v>
      </c>
    </row>
    <row r="9" spans="1:11">
      <c r="A9" s="6"/>
      <c r="B9" s="6"/>
      <c r="C9" s="6"/>
      <c r="D9" s="2">
        <v>412</v>
      </c>
      <c r="E9" s="45" t="s">
        <v>4</v>
      </c>
      <c r="F9" s="28">
        <v>460100</v>
      </c>
      <c r="G9" s="28">
        <v>128280</v>
      </c>
      <c r="H9" s="28">
        <v>460100</v>
      </c>
      <c r="I9" s="64">
        <f t="shared" ref="I9:I15" si="0">F9-H9</f>
        <v>0</v>
      </c>
    </row>
    <row r="10" spans="1:11">
      <c r="A10" s="6"/>
      <c r="B10" s="6"/>
      <c r="C10" s="6"/>
      <c r="D10" s="2">
        <v>415</v>
      </c>
      <c r="E10" s="45" t="s">
        <v>37</v>
      </c>
      <c r="F10" s="28">
        <v>0</v>
      </c>
      <c r="G10" s="28">
        <v>0</v>
      </c>
      <c r="H10" s="28">
        <v>0</v>
      </c>
      <c r="I10" s="64">
        <f t="shared" si="0"/>
        <v>0</v>
      </c>
      <c r="J10" s="59"/>
      <c r="K10" s="60"/>
    </row>
    <row r="11" spans="1:11">
      <c r="A11" s="6"/>
      <c r="B11" s="6"/>
      <c r="C11" s="6"/>
      <c r="D11" s="2">
        <v>421</v>
      </c>
      <c r="E11" s="45" t="s">
        <v>5</v>
      </c>
      <c r="F11" s="28">
        <v>170000</v>
      </c>
      <c r="G11" s="28">
        <v>46314</v>
      </c>
      <c r="H11" s="28">
        <v>170000</v>
      </c>
      <c r="I11" s="64">
        <f t="shared" si="0"/>
        <v>0</v>
      </c>
      <c r="J11" s="52"/>
    </row>
    <row r="12" spans="1:11">
      <c r="A12" s="6"/>
      <c r="B12" s="6"/>
      <c r="C12" s="6"/>
      <c r="D12" s="2">
        <v>422</v>
      </c>
      <c r="E12" s="45" t="s">
        <v>6</v>
      </c>
      <c r="F12" s="28">
        <v>100000</v>
      </c>
      <c r="G12" s="28">
        <v>24000</v>
      </c>
      <c r="H12" s="28">
        <v>100000</v>
      </c>
      <c r="I12" s="64">
        <f t="shared" si="0"/>
        <v>0</v>
      </c>
    </row>
    <row r="13" spans="1:11">
      <c r="A13" s="6"/>
      <c r="B13" s="6"/>
      <c r="C13" s="6"/>
      <c r="D13" s="2">
        <v>423</v>
      </c>
      <c r="E13" s="45" t="s">
        <v>7</v>
      </c>
      <c r="F13" s="28">
        <v>7000000</v>
      </c>
      <c r="G13" s="28">
        <v>3483874</v>
      </c>
      <c r="H13" s="28">
        <v>7000000</v>
      </c>
      <c r="I13" s="64">
        <f t="shared" si="0"/>
        <v>0</v>
      </c>
    </row>
    <row r="14" spans="1:11">
      <c r="A14" s="6"/>
      <c r="B14" s="6"/>
      <c r="C14" s="6"/>
      <c r="D14" s="2">
        <v>465</v>
      </c>
      <c r="E14" s="45" t="s">
        <v>8</v>
      </c>
      <c r="F14" s="28">
        <v>306000</v>
      </c>
      <c r="G14" s="28">
        <v>107087</v>
      </c>
      <c r="H14" s="28">
        <v>306000</v>
      </c>
      <c r="I14" s="64">
        <f t="shared" si="0"/>
        <v>0</v>
      </c>
    </row>
    <row r="15" spans="1:11">
      <c r="A15" s="6"/>
      <c r="B15" s="6"/>
      <c r="C15" s="6"/>
      <c r="D15" s="2">
        <v>481</v>
      </c>
      <c r="E15" s="45" t="s">
        <v>9</v>
      </c>
      <c r="F15" s="28">
        <v>500000</v>
      </c>
      <c r="G15" s="28">
        <v>217529</v>
      </c>
      <c r="H15" s="28">
        <v>500000</v>
      </c>
      <c r="I15" s="64">
        <f t="shared" si="0"/>
        <v>0</v>
      </c>
    </row>
    <row r="16" spans="1:11">
      <c r="A16" s="6"/>
      <c r="B16" s="6"/>
      <c r="C16" s="6"/>
      <c r="D16" s="1"/>
      <c r="E16" s="20" t="s">
        <v>77</v>
      </c>
      <c r="F16" s="65">
        <f>SUM(F8:F15)</f>
        <v>11102800</v>
      </c>
      <c r="G16" s="65">
        <f>SUM(G8:G15)</f>
        <v>4755075</v>
      </c>
      <c r="H16" s="65">
        <f t="shared" ref="H16" si="1">SUM(H8:H15)</f>
        <v>11102800</v>
      </c>
      <c r="I16" s="84">
        <f>F16-H16</f>
        <v>0</v>
      </c>
    </row>
    <row r="17" spans="1:9">
      <c r="A17" s="6"/>
      <c r="B17" s="6"/>
      <c r="C17" s="6"/>
      <c r="D17" s="1"/>
      <c r="E17" s="1"/>
      <c r="F17" s="12"/>
      <c r="G17" s="12"/>
      <c r="H17" s="28"/>
      <c r="I17" s="12"/>
    </row>
    <row r="18" spans="1:9">
      <c r="A18" s="6">
        <v>2</v>
      </c>
      <c r="B18" s="6"/>
      <c r="C18" s="6">
        <v>111</v>
      </c>
      <c r="D18" s="1"/>
      <c r="E18" s="3" t="s">
        <v>13</v>
      </c>
      <c r="F18" s="12"/>
      <c r="G18" s="12"/>
      <c r="H18" s="28"/>
      <c r="I18" s="12"/>
    </row>
    <row r="19" spans="1:9" ht="30">
      <c r="A19" s="6"/>
      <c r="B19" s="6"/>
      <c r="C19" s="6"/>
      <c r="D19" s="1"/>
      <c r="E19" s="4" t="s">
        <v>94</v>
      </c>
      <c r="F19" s="12"/>
      <c r="G19" s="12"/>
      <c r="H19" s="28"/>
      <c r="I19" s="12"/>
    </row>
    <row r="20" spans="1:9">
      <c r="A20" s="6"/>
      <c r="B20" s="6"/>
      <c r="C20" s="6"/>
      <c r="D20" s="2">
        <v>411</v>
      </c>
      <c r="E20" s="1" t="s">
        <v>3</v>
      </c>
      <c r="F20" s="28">
        <v>9089700</v>
      </c>
      <c r="G20" s="28">
        <v>5282345</v>
      </c>
      <c r="H20" s="28">
        <v>9089700</v>
      </c>
      <c r="I20" s="64">
        <f t="shared" ref="I20:I28" si="2">F20-H20</f>
        <v>0</v>
      </c>
    </row>
    <row r="21" spans="1:9">
      <c r="A21" s="6"/>
      <c r="B21" s="6"/>
      <c r="C21" s="6"/>
      <c r="D21" s="2">
        <v>412</v>
      </c>
      <c r="E21" s="1" t="s">
        <v>4</v>
      </c>
      <c r="F21" s="28">
        <v>1639400</v>
      </c>
      <c r="G21" s="28">
        <v>907085</v>
      </c>
      <c r="H21" s="28">
        <v>1639400</v>
      </c>
      <c r="I21" s="64">
        <f t="shared" si="2"/>
        <v>0</v>
      </c>
    </row>
    <row r="22" spans="1:9">
      <c r="A22" s="6"/>
      <c r="B22" s="6"/>
      <c r="C22" s="6"/>
      <c r="D22" s="2">
        <v>421</v>
      </c>
      <c r="E22" s="1" t="s">
        <v>5</v>
      </c>
      <c r="F22" s="28">
        <v>500000</v>
      </c>
      <c r="G22" s="28">
        <v>331033</v>
      </c>
      <c r="H22" s="28">
        <v>500000</v>
      </c>
      <c r="I22" s="64">
        <f t="shared" si="2"/>
        <v>0</v>
      </c>
    </row>
    <row r="23" spans="1:9">
      <c r="A23" s="6"/>
      <c r="B23" s="6"/>
      <c r="C23" s="6"/>
      <c r="D23" s="2">
        <v>422</v>
      </c>
      <c r="E23" s="1" t="s">
        <v>6</v>
      </c>
      <c r="F23" s="28">
        <v>350000</v>
      </c>
      <c r="G23" s="28">
        <v>310680</v>
      </c>
      <c r="H23" s="28">
        <v>350000</v>
      </c>
      <c r="I23" s="64">
        <f t="shared" si="2"/>
        <v>0</v>
      </c>
    </row>
    <row r="24" spans="1:9">
      <c r="A24" s="6"/>
      <c r="B24" s="6"/>
      <c r="C24" s="6"/>
      <c r="D24" s="2">
        <v>423</v>
      </c>
      <c r="E24" s="1" t="s">
        <v>7</v>
      </c>
      <c r="F24" s="28">
        <v>2900000</v>
      </c>
      <c r="G24" s="28">
        <v>2012597</v>
      </c>
      <c r="H24" s="28">
        <v>2900000</v>
      </c>
      <c r="I24" s="64">
        <f t="shared" si="2"/>
        <v>0</v>
      </c>
    </row>
    <row r="25" spans="1:9">
      <c r="A25" s="6"/>
      <c r="B25" s="6"/>
      <c r="C25" s="6"/>
      <c r="D25" s="2">
        <v>465</v>
      </c>
      <c r="E25" s="1" t="s">
        <v>8</v>
      </c>
      <c r="F25" s="28">
        <v>948000</v>
      </c>
      <c r="G25" s="28">
        <v>553469</v>
      </c>
      <c r="H25" s="28">
        <v>948000</v>
      </c>
      <c r="I25" s="64">
        <f t="shared" si="2"/>
        <v>0</v>
      </c>
    </row>
    <row r="26" spans="1:9">
      <c r="A26" s="6"/>
      <c r="B26" s="6"/>
      <c r="C26" s="6"/>
      <c r="D26" s="2">
        <v>482</v>
      </c>
      <c r="E26" s="1" t="s">
        <v>14</v>
      </c>
      <c r="F26" s="28">
        <v>1000</v>
      </c>
      <c r="G26" s="28">
        <v>0</v>
      </c>
      <c r="H26" s="28">
        <v>1000</v>
      </c>
      <c r="I26" s="64">
        <f t="shared" si="2"/>
        <v>0</v>
      </c>
    </row>
    <row r="27" spans="1:9">
      <c r="A27" s="6"/>
      <c r="B27" s="6"/>
      <c r="C27" s="6"/>
      <c r="D27" s="2">
        <v>483</v>
      </c>
      <c r="E27" s="1" t="s">
        <v>15</v>
      </c>
      <c r="F27" s="28">
        <v>1000</v>
      </c>
      <c r="G27" s="28">
        <v>0</v>
      </c>
      <c r="H27" s="28">
        <v>1000</v>
      </c>
      <c r="I27" s="64">
        <f t="shared" si="2"/>
        <v>0</v>
      </c>
    </row>
    <row r="28" spans="1:9">
      <c r="A28" s="6"/>
      <c r="B28" s="6"/>
      <c r="C28" s="6"/>
      <c r="D28" s="1"/>
      <c r="E28" s="20" t="s">
        <v>78</v>
      </c>
      <c r="F28" s="65">
        <f>SUM(F20:F27)</f>
        <v>15429100</v>
      </c>
      <c r="G28" s="65">
        <f>SUM(G20:G27)</f>
        <v>9397209</v>
      </c>
      <c r="H28" s="21">
        <f>SUM(H20:H27)</f>
        <v>15429100</v>
      </c>
      <c r="I28" s="84">
        <f t="shared" si="2"/>
        <v>0</v>
      </c>
    </row>
    <row r="29" spans="1:9">
      <c r="A29" s="6"/>
      <c r="B29" s="6"/>
      <c r="C29" s="6"/>
      <c r="D29" s="1"/>
      <c r="E29" s="1"/>
      <c r="F29" s="68"/>
      <c r="G29" s="68"/>
      <c r="H29" s="13"/>
      <c r="I29" s="13"/>
    </row>
    <row r="30" spans="1:9">
      <c r="A30" s="6">
        <v>3</v>
      </c>
      <c r="B30" s="6"/>
      <c r="C30" s="6">
        <v>111</v>
      </c>
      <c r="D30" s="1"/>
      <c r="E30" s="3" t="s">
        <v>16</v>
      </c>
      <c r="F30" s="12"/>
      <c r="G30" s="12"/>
      <c r="H30" s="28"/>
      <c r="I30" s="12"/>
    </row>
    <row r="31" spans="1:9" ht="30">
      <c r="A31" s="6"/>
      <c r="B31" s="6"/>
      <c r="C31" s="6"/>
      <c r="D31" s="1"/>
      <c r="E31" s="4" t="s">
        <v>94</v>
      </c>
      <c r="F31" s="12"/>
      <c r="G31" s="12"/>
      <c r="H31" s="28"/>
      <c r="I31" s="12"/>
    </row>
    <row r="32" spans="1:9">
      <c r="A32" s="6"/>
      <c r="B32" s="6"/>
      <c r="C32" s="6"/>
      <c r="D32" s="2">
        <v>421</v>
      </c>
      <c r="E32" s="1" t="s">
        <v>5</v>
      </c>
      <c r="F32" s="28">
        <v>400000</v>
      </c>
      <c r="G32" s="28">
        <v>195746</v>
      </c>
      <c r="H32" s="28">
        <v>400000</v>
      </c>
      <c r="I32" s="64">
        <f t="shared" ref="I32:I35" si="3">F32-H32</f>
        <v>0</v>
      </c>
    </row>
    <row r="33" spans="1:14">
      <c r="A33" s="6"/>
      <c r="B33" s="6"/>
      <c r="C33" s="6"/>
      <c r="D33" s="2">
        <v>422</v>
      </c>
      <c r="E33" s="1" t="s">
        <v>6</v>
      </c>
      <c r="F33" s="28">
        <v>80000</v>
      </c>
      <c r="G33" s="28">
        <v>7474</v>
      </c>
      <c r="H33" s="28">
        <v>80000</v>
      </c>
      <c r="I33" s="64">
        <f t="shared" si="3"/>
        <v>0</v>
      </c>
    </row>
    <row r="34" spans="1:14">
      <c r="A34" s="6"/>
      <c r="B34" s="6"/>
      <c r="C34" s="6"/>
      <c r="D34" s="2">
        <v>423</v>
      </c>
      <c r="E34" s="1" t="s">
        <v>7</v>
      </c>
      <c r="F34" s="28">
        <v>4950000</v>
      </c>
      <c r="G34" s="28">
        <v>2223364</v>
      </c>
      <c r="H34" s="28">
        <v>4950000</v>
      </c>
      <c r="I34" s="64">
        <f t="shared" si="3"/>
        <v>0</v>
      </c>
    </row>
    <row r="35" spans="1:14">
      <c r="A35" s="6"/>
      <c r="B35" s="6"/>
      <c r="C35" s="6"/>
      <c r="D35" s="1"/>
      <c r="E35" s="20" t="s">
        <v>159</v>
      </c>
      <c r="F35" s="65">
        <f>SUM(F32:F34)</f>
        <v>5430000</v>
      </c>
      <c r="G35" s="65">
        <f>SUM(G32:G34)</f>
        <v>2426584</v>
      </c>
      <c r="H35" s="21">
        <f>SUM(H32:H34)</f>
        <v>5430000</v>
      </c>
      <c r="I35" s="84">
        <f t="shared" si="3"/>
        <v>0</v>
      </c>
    </row>
    <row r="36" spans="1:14">
      <c r="A36" s="6"/>
      <c r="B36" s="6"/>
      <c r="C36" s="6"/>
      <c r="D36" s="1"/>
      <c r="E36" s="1"/>
      <c r="F36" s="12"/>
      <c r="G36" s="12"/>
      <c r="H36" s="28"/>
      <c r="I36" s="12"/>
    </row>
    <row r="37" spans="1:14">
      <c r="A37" s="6">
        <v>4</v>
      </c>
      <c r="B37" s="6"/>
      <c r="C37" s="6">
        <v>111</v>
      </c>
      <c r="D37" s="1"/>
      <c r="E37" s="3" t="s">
        <v>17</v>
      </c>
      <c r="F37" s="12"/>
      <c r="G37" s="12"/>
      <c r="H37" s="28"/>
      <c r="I37" s="12"/>
    </row>
    <row r="38" spans="1:14" ht="30">
      <c r="A38" s="6"/>
      <c r="B38" s="6"/>
      <c r="C38" s="6"/>
      <c r="D38" s="1"/>
      <c r="E38" s="4" t="s">
        <v>95</v>
      </c>
      <c r="F38" s="12"/>
      <c r="G38" s="12"/>
      <c r="H38" s="28"/>
      <c r="I38" s="12"/>
    </row>
    <row r="39" spans="1:14">
      <c r="A39" s="6"/>
      <c r="B39" s="6"/>
      <c r="C39" s="6"/>
      <c r="D39" s="2">
        <v>411</v>
      </c>
      <c r="E39" s="1" t="s">
        <v>3</v>
      </c>
      <c r="F39" s="28">
        <v>1284220</v>
      </c>
      <c r="G39" s="28">
        <v>796667</v>
      </c>
      <c r="H39" s="28">
        <v>1284220</v>
      </c>
      <c r="I39" s="64">
        <f t="shared" ref="I39:I47" si="4">F39-H39</f>
        <v>0</v>
      </c>
      <c r="N39" s="63"/>
    </row>
    <row r="40" spans="1:14">
      <c r="A40" s="6"/>
      <c r="B40" s="6"/>
      <c r="C40" s="6"/>
      <c r="D40" s="2">
        <v>412</v>
      </c>
      <c r="E40" s="1" t="s">
        <v>4</v>
      </c>
      <c r="F40" s="28">
        <v>230050</v>
      </c>
      <c r="G40" s="28">
        <v>136628</v>
      </c>
      <c r="H40" s="28">
        <v>230050</v>
      </c>
      <c r="I40" s="64">
        <f t="shared" si="4"/>
        <v>0</v>
      </c>
      <c r="N40" s="63"/>
    </row>
    <row r="41" spans="1:14">
      <c r="A41" s="6"/>
      <c r="B41" s="6"/>
      <c r="C41" s="6"/>
      <c r="D41" s="2">
        <v>421</v>
      </c>
      <c r="E41" s="1" t="s">
        <v>5</v>
      </c>
      <c r="F41" s="28">
        <v>60000</v>
      </c>
      <c r="G41" s="28">
        <v>33854</v>
      </c>
      <c r="H41" s="28">
        <v>60000</v>
      </c>
      <c r="I41" s="64">
        <f t="shared" si="4"/>
        <v>0</v>
      </c>
      <c r="N41" s="63"/>
    </row>
    <row r="42" spans="1:14">
      <c r="A42" s="6"/>
      <c r="B42" s="6"/>
      <c r="C42" s="6"/>
      <c r="D42" s="2">
        <v>422</v>
      </c>
      <c r="E42" s="1" t="s">
        <v>6</v>
      </c>
      <c r="F42" s="28">
        <v>30000</v>
      </c>
      <c r="G42" s="28">
        <v>0</v>
      </c>
      <c r="H42" s="28">
        <v>30000</v>
      </c>
      <c r="I42" s="64">
        <f t="shared" si="4"/>
        <v>0</v>
      </c>
      <c r="N42" s="63"/>
    </row>
    <row r="43" spans="1:14">
      <c r="A43" s="6"/>
      <c r="B43" s="6"/>
      <c r="C43" s="6"/>
      <c r="D43" s="2">
        <v>423</v>
      </c>
      <c r="E43" s="1" t="s">
        <v>7</v>
      </c>
      <c r="F43" s="28">
        <v>300000</v>
      </c>
      <c r="G43" s="28">
        <v>0</v>
      </c>
      <c r="H43" s="28">
        <v>300000</v>
      </c>
      <c r="I43" s="64">
        <f t="shared" si="4"/>
        <v>0</v>
      </c>
      <c r="N43" s="63"/>
    </row>
    <row r="44" spans="1:14">
      <c r="A44" s="6"/>
      <c r="B44" s="6"/>
      <c r="C44" s="6"/>
      <c r="D44" s="2">
        <v>426</v>
      </c>
      <c r="E44" s="1" t="s">
        <v>12</v>
      </c>
      <c r="F44" s="28">
        <v>100000</v>
      </c>
      <c r="G44" s="28">
        <v>0</v>
      </c>
      <c r="H44" s="28">
        <v>100000</v>
      </c>
      <c r="I44" s="64">
        <f t="shared" si="4"/>
        <v>0</v>
      </c>
      <c r="N44" s="63"/>
    </row>
    <row r="45" spans="1:14">
      <c r="A45" s="6"/>
      <c r="B45" s="6"/>
      <c r="C45" s="6"/>
      <c r="D45" s="2">
        <v>465</v>
      </c>
      <c r="E45" s="1" t="s">
        <v>8</v>
      </c>
      <c r="F45" s="28">
        <v>155000</v>
      </c>
      <c r="G45" s="28">
        <v>82152</v>
      </c>
      <c r="H45" s="28">
        <v>155000</v>
      </c>
      <c r="I45" s="64">
        <f t="shared" si="4"/>
        <v>0</v>
      </c>
      <c r="N45" s="63"/>
    </row>
    <row r="46" spans="1:14">
      <c r="A46" s="6"/>
      <c r="B46" s="6"/>
      <c r="C46" s="6"/>
      <c r="D46" s="2">
        <v>482</v>
      </c>
      <c r="E46" s="1" t="s">
        <v>14</v>
      </c>
      <c r="F46" s="28">
        <v>200000</v>
      </c>
      <c r="G46" s="28">
        <v>0</v>
      </c>
      <c r="H46" s="28">
        <v>200000</v>
      </c>
      <c r="I46" s="64">
        <f t="shared" si="4"/>
        <v>0</v>
      </c>
      <c r="N46" s="63"/>
    </row>
    <row r="47" spans="1:14">
      <c r="A47" s="6"/>
      <c r="B47" s="6"/>
      <c r="C47" s="6"/>
      <c r="D47" s="1"/>
      <c r="E47" s="20" t="s">
        <v>160</v>
      </c>
      <c r="F47" s="21">
        <f>SUM(F39:F46)</f>
        <v>2359270</v>
      </c>
      <c r="G47" s="21">
        <f>SUM(G39:G46)</f>
        <v>1049301</v>
      </c>
      <c r="H47" s="21">
        <f>SUM(H39:H46)</f>
        <v>2359270</v>
      </c>
      <c r="I47" s="84">
        <f t="shared" si="4"/>
        <v>0</v>
      </c>
    </row>
    <row r="48" spans="1:14">
      <c r="A48" s="6"/>
      <c r="B48" s="6"/>
      <c r="C48" s="6"/>
      <c r="D48" s="1"/>
      <c r="E48" s="1"/>
      <c r="F48" s="12"/>
      <c r="G48" s="12"/>
      <c r="H48" s="28"/>
      <c r="I48" s="12"/>
    </row>
    <row r="49" spans="1:14" ht="15.75">
      <c r="A49" s="6">
        <v>5</v>
      </c>
      <c r="B49" s="6"/>
      <c r="C49" s="6"/>
      <c r="D49" s="1"/>
      <c r="E49" s="18" t="s">
        <v>18</v>
      </c>
      <c r="F49" s="12"/>
      <c r="G49" s="12"/>
      <c r="H49" s="28"/>
      <c r="I49" s="12"/>
    </row>
    <row r="50" spans="1:14" ht="30">
      <c r="A50" s="6"/>
      <c r="B50" s="6"/>
      <c r="C50" s="6">
        <v>620</v>
      </c>
      <c r="D50" s="1"/>
      <c r="E50" s="4" t="s">
        <v>133</v>
      </c>
      <c r="F50" s="12"/>
      <c r="G50" s="12"/>
      <c r="H50" s="28"/>
      <c r="I50" s="12"/>
    </row>
    <row r="51" spans="1:14">
      <c r="A51" s="6"/>
      <c r="B51" s="6"/>
      <c r="C51" s="6"/>
      <c r="D51" s="1"/>
      <c r="E51" s="5" t="s">
        <v>96</v>
      </c>
      <c r="F51" s="12"/>
      <c r="G51" s="12"/>
      <c r="H51" s="28"/>
      <c r="I51" s="12"/>
    </row>
    <row r="52" spans="1:14">
      <c r="A52" s="6"/>
      <c r="B52" s="6"/>
      <c r="C52" s="6">
        <v>620</v>
      </c>
      <c r="D52" s="1"/>
      <c r="E52" s="78" t="s">
        <v>168</v>
      </c>
      <c r="F52" s="12"/>
      <c r="G52" s="12"/>
      <c r="H52" s="28"/>
      <c r="I52" s="12"/>
    </row>
    <row r="53" spans="1:14">
      <c r="A53" s="6"/>
      <c r="B53" s="6"/>
      <c r="C53" s="6"/>
      <c r="D53" s="2">
        <v>424</v>
      </c>
      <c r="E53" s="1" t="s">
        <v>22</v>
      </c>
      <c r="F53" s="28">
        <v>15936000</v>
      </c>
      <c r="G53" s="28">
        <v>7724427</v>
      </c>
      <c r="H53" s="28">
        <v>15936000</v>
      </c>
      <c r="I53" s="64">
        <f t="shared" ref="I53:I56" si="5">F53-H53</f>
        <v>0</v>
      </c>
      <c r="N53" s="63"/>
    </row>
    <row r="54" spans="1:14">
      <c r="A54" s="6"/>
      <c r="B54" s="6"/>
      <c r="C54" s="6"/>
      <c r="D54" s="2">
        <v>425</v>
      </c>
      <c r="E54" s="1" t="s">
        <v>11</v>
      </c>
      <c r="F54" s="28">
        <v>709250</v>
      </c>
      <c r="G54" s="28">
        <v>709250</v>
      </c>
      <c r="H54" s="28">
        <v>709250</v>
      </c>
      <c r="I54" s="64">
        <f t="shared" si="5"/>
        <v>0</v>
      </c>
      <c r="N54" s="63"/>
    </row>
    <row r="55" spans="1:14">
      <c r="A55" s="6"/>
      <c r="B55" s="6"/>
      <c r="C55" s="6"/>
      <c r="D55" s="2">
        <v>511</v>
      </c>
      <c r="E55" s="23" t="s">
        <v>19</v>
      </c>
      <c r="F55" s="28">
        <v>40014986</v>
      </c>
      <c r="G55" s="28">
        <v>19276928</v>
      </c>
      <c r="H55" s="28">
        <v>40014986</v>
      </c>
      <c r="I55" s="64">
        <f t="shared" si="5"/>
        <v>0</v>
      </c>
      <c r="J55" s="52"/>
      <c r="N55" s="63"/>
    </row>
    <row r="56" spans="1:14">
      <c r="A56" s="6"/>
      <c r="B56" s="6"/>
      <c r="C56" s="6"/>
      <c r="D56" s="2"/>
      <c r="E56" s="23"/>
      <c r="F56" s="33">
        <f>SUM(F53:F55)</f>
        <v>56660236</v>
      </c>
      <c r="G56" s="33">
        <f>SUM(G53:G55)</f>
        <v>27710605</v>
      </c>
      <c r="H56" s="33">
        <f>SUM(H53:H55)</f>
        <v>56660236</v>
      </c>
      <c r="I56" s="86">
        <f t="shared" si="5"/>
        <v>0</v>
      </c>
      <c r="J56" s="52"/>
    </row>
    <row r="57" spans="1:14">
      <c r="A57" s="6"/>
      <c r="B57" s="6"/>
      <c r="C57" s="6"/>
      <c r="D57" s="2"/>
      <c r="E57" s="23"/>
      <c r="F57" s="33"/>
      <c r="G57" s="33"/>
      <c r="H57" s="33"/>
      <c r="I57" s="13"/>
      <c r="J57" s="52"/>
    </row>
    <row r="58" spans="1:14" ht="30">
      <c r="A58" s="6"/>
      <c r="B58" s="6"/>
      <c r="C58" s="6"/>
      <c r="D58" s="2"/>
      <c r="E58" s="4" t="s">
        <v>155</v>
      </c>
      <c r="F58" s="33"/>
      <c r="G58" s="33"/>
      <c r="H58" s="33"/>
      <c r="I58" s="13"/>
      <c r="J58" s="52"/>
    </row>
    <row r="59" spans="1:14">
      <c r="A59" s="6"/>
      <c r="B59" s="6"/>
      <c r="C59" s="6">
        <v>620</v>
      </c>
      <c r="D59" s="1"/>
      <c r="E59" s="78" t="s">
        <v>168</v>
      </c>
      <c r="F59" s="33"/>
      <c r="G59" s="33"/>
      <c r="H59" s="33"/>
      <c r="I59" s="13"/>
      <c r="J59" s="52"/>
    </row>
    <row r="60" spans="1:14">
      <c r="A60" s="6"/>
      <c r="B60" s="6"/>
      <c r="C60" s="6"/>
      <c r="D60" s="2">
        <v>511</v>
      </c>
      <c r="E60" s="23" t="s">
        <v>19</v>
      </c>
      <c r="F60" s="28">
        <v>41300500</v>
      </c>
      <c r="G60" s="28">
        <v>1460020</v>
      </c>
      <c r="H60" s="28">
        <v>41300500</v>
      </c>
      <c r="I60" s="13"/>
      <c r="J60" s="52"/>
    </row>
    <row r="61" spans="1:14">
      <c r="A61" s="6"/>
      <c r="B61" s="6"/>
      <c r="C61" s="6"/>
      <c r="D61" s="2"/>
      <c r="E61" s="23"/>
      <c r="F61" s="55">
        <f>F60</f>
        <v>41300500</v>
      </c>
      <c r="G61" s="55">
        <f>SUM(G60)</f>
        <v>1460020</v>
      </c>
      <c r="H61" s="55">
        <f>SUM(H60)</f>
        <v>41300500</v>
      </c>
      <c r="I61" s="33"/>
      <c r="J61" s="52"/>
    </row>
    <row r="62" spans="1:14" ht="30">
      <c r="A62" s="6"/>
      <c r="B62" s="6"/>
      <c r="C62" s="6"/>
      <c r="D62" s="2"/>
      <c r="E62" s="4" t="s">
        <v>185</v>
      </c>
      <c r="F62" s="28"/>
      <c r="G62" s="28"/>
      <c r="H62" s="28"/>
      <c r="I62" s="13"/>
      <c r="J62" s="52"/>
    </row>
    <row r="63" spans="1:14">
      <c r="A63" s="6"/>
      <c r="B63" s="6"/>
      <c r="C63" s="6">
        <v>620</v>
      </c>
      <c r="D63" s="1"/>
      <c r="E63" s="78" t="s">
        <v>168</v>
      </c>
      <c r="F63" s="28"/>
      <c r="G63" s="28"/>
      <c r="H63" s="28"/>
      <c r="I63" s="13"/>
      <c r="J63" s="52"/>
    </row>
    <row r="64" spans="1:14">
      <c r="A64" s="6"/>
      <c r="B64" s="6"/>
      <c r="C64" s="6"/>
      <c r="D64" s="2">
        <v>511</v>
      </c>
      <c r="E64" s="23" t="s">
        <v>19</v>
      </c>
      <c r="F64" s="28">
        <v>2500000</v>
      </c>
      <c r="G64" s="28">
        <v>0</v>
      </c>
      <c r="H64" s="28">
        <v>2500000</v>
      </c>
      <c r="I64" s="13"/>
      <c r="J64" s="52"/>
    </row>
    <row r="65" spans="1:11">
      <c r="A65" s="6"/>
      <c r="B65" s="6"/>
      <c r="C65" s="6"/>
      <c r="D65" s="2"/>
      <c r="E65" s="23"/>
      <c r="F65" s="33">
        <f>F64</f>
        <v>2500000</v>
      </c>
      <c r="G65" s="33">
        <v>0</v>
      </c>
      <c r="H65" s="33">
        <f>SUM(H64)</f>
        <v>2500000</v>
      </c>
      <c r="I65" s="13"/>
      <c r="J65" s="52"/>
    </row>
    <row r="66" spans="1:11" ht="30">
      <c r="A66" s="6"/>
      <c r="B66" s="6"/>
      <c r="C66" s="6">
        <v>620</v>
      </c>
      <c r="D66" s="2"/>
      <c r="E66" s="4" t="s">
        <v>210</v>
      </c>
      <c r="F66" s="33"/>
      <c r="G66" s="33"/>
      <c r="H66" s="33"/>
      <c r="I66" s="96"/>
      <c r="J66" s="52"/>
    </row>
    <row r="67" spans="1:11">
      <c r="A67" s="6"/>
      <c r="B67" s="6"/>
      <c r="C67" s="6"/>
      <c r="D67" s="2">
        <v>511</v>
      </c>
      <c r="E67" s="23" t="s">
        <v>19</v>
      </c>
      <c r="F67" s="50">
        <v>10000000</v>
      </c>
      <c r="G67" s="50">
        <v>10000000</v>
      </c>
      <c r="H67" s="50">
        <v>10000000</v>
      </c>
      <c r="I67" s="97"/>
      <c r="J67" s="52"/>
    </row>
    <row r="68" spans="1:11">
      <c r="A68" s="6"/>
      <c r="B68" s="6"/>
      <c r="C68" s="6"/>
      <c r="D68" s="2"/>
      <c r="E68" s="23"/>
      <c r="F68" s="33">
        <f>SUM(F67)</f>
        <v>10000000</v>
      </c>
      <c r="G68" s="33">
        <f>SUM(G67)</f>
        <v>10000000</v>
      </c>
      <c r="H68" s="33">
        <f>SUM(H67)</f>
        <v>10000000</v>
      </c>
      <c r="I68" s="96"/>
      <c r="J68" s="52"/>
    </row>
    <row r="69" spans="1:11">
      <c r="A69" s="6"/>
      <c r="B69" s="6"/>
      <c r="C69" s="6"/>
      <c r="D69" s="2"/>
      <c r="E69" s="20" t="s">
        <v>90</v>
      </c>
      <c r="F69" s="21">
        <f>F56+F61+F65+F68</f>
        <v>110460736</v>
      </c>
      <c r="G69" s="21">
        <f>G56+G61+G65+G68</f>
        <v>39170625</v>
      </c>
      <c r="H69" s="21">
        <f>H56+H61+H65+H68</f>
        <v>110460736</v>
      </c>
      <c r="I69" s="85">
        <f>F69-H69</f>
        <v>0</v>
      </c>
      <c r="J69" s="52"/>
    </row>
    <row r="70" spans="1:11">
      <c r="A70" s="6"/>
      <c r="B70" s="6"/>
      <c r="C70" s="6"/>
      <c r="D70" s="1"/>
      <c r="E70" s="1"/>
      <c r="F70" s="12"/>
      <c r="G70" s="12"/>
      <c r="H70" s="28"/>
      <c r="I70" s="12"/>
      <c r="J70" s="52"/>
    </row>
    <row r="71" spans="1:11">
      <c r="A71" s="6"/>
      <c r="B71" s="6"/>
      <c r="C71" s="29"/>
      <c r="D71" s="1"/>
      <c r="E71" s="5" t="s">
        <v>20</v>
      </c>
      <c r="F71" s="12"/>
      <c r="G71" s="12"/>
      <c r="H71" s="28"/>
      <c r="I71" s="12"/>
      <c r="J71" s="52"/>
    </row>
    <row r="72" spans="1:11">
      <c r="A72" s="6"/>
      <c r="B72" s="6"/>
      <c r="C72" s="6"/>
      <c r="D72" s="1"/>
      <c r="E72" s="5" t="s">
        <v>97</v>
      </c>
      <c r="F72" s="12"/>
      <c r="G72" s="12"/>
      <c r="H72" s="28"/>
      <c r="I72" s="12"/>
      <c r="J72" s="52"/>
    </row>
    <row r="73" spans="1:11">
      <c r="A73" s="6"/>
      <c r="B73" s="6"/>
      <c r="C73" s="6">
        <v>640</v>
      </c>
      <c r="D73" s="1"/>
      <c r="E73" s="78" t="s">
        <v>169</v>
      </c>
      <c r="F73" s="12"/>
      <c r="G73" s="12"/>
      <c r="H73" s="28"/>
      <c r="I73" s="12"/>
      <c r="J73" s="52"/>
    </row>
    <row r="74" spans="1:11">
      <c r="A74" s="6"/>
      <c r="B74" s="6"/>
      <c r="C74" s="6"/>
      <c r="D74" s="2">
        <v>421</v>
      </c>
      <c r="E74" s="1" t="s">
        <v>5</v>
      </c>
      <c r="F74" s="28">
        <v>26000000</v>
      </c>
      <c r="G74" s="28">
        <v>16207283</v>
      </c>
      <c r="H74" s="28">
        <v>26000000</v>
      </c>
      <c r="I74" s="64">
        <f t="shared" ref="I74:I77" si="6">F74-H74</f>
        <v>0</v>
      </c>
      <c r="J74" s="52"/>
    </row>
    <row r="75" spans="1:11">
      <c r="A75" s="6"/>
      <c r="B75" s="6"/>
      <c r="C75" s="6"/>
      <c r="D75" s="2">
        <v>423</v>
      </c>
      <c r="E75" s="1" t="s">
        <v>7</v>
      </c>
      <c r="F75" s="28">
        <v>1000000</v>
      </c>
      <c r="G75" s="28">
        <v>999986</v>
      </c>
      <c r="H75" s="28">
        <v>8000000</v>
      </c>
      <c r="I75" s="64">
        <f t="shared" si="6"/>
        <v>-7000000</v>
      </c>
      <c r="J75" s="98" t="s">
        <v>211</v>
      </c>
      <c r="K75" s="88"/>
    </row>
    <row r="76" spans="1:11">
      <c r="A76" s="6"/>
      <c r="B76" s="6"/>
      <c r="C76" s="6"/>
      <c r="D76" s="2">
        <v>425</v>
      </c>
      <c r="E76" s="7" t="s">
        <v>11</v>
      </c>
      <c r="F76" s="28">
        <v>3161200</v>
      </c>
      <c r="G76" s="28">
        <v>1675171</v>
      </c>
      <c r="H76" s="28">
        <v>3161200</v>
      </c>
      <c r="I76" s="64">
        <f t="shared" si="6"/>
        <v>0</v>
      </c>
    </row>
    <row r="77" spans="1:11">
      <c r="A77" s="6"/>
      <c r="B77" s="6"/>
      <c r="C77" s="6"/>
      <c r="D77" s="1"/>
      <c r="E77" s="1"/>
      <c r="F77" s="33">
        <f>SUM(F74:F76)</f>
        <v>30161200</v>
      </c>
      <c r="G77" s="33">
        <f>SUM(G74:G76)</f>
        <v>18882440</v>
      </c>
      <c r="H77" s="33">
        <f>SUM(H74:H76)</f>
        <v>37161200</v>
      </c>
      <c r="I77" s="64">
        <f t="shared" si="6"/>
        <v>-7000000</v>
      </c>
    </row>
    <row r="78" spans="1:11">
      <c r="A78" s="6"/>
      <c r="B78" s="6"/>
      <c r="C78" s="6"/>
      <c r="D78" s="1"/>
      <c r="E78" s="1"/>
      <c r="F78" s="33"/>
      <c r="G78" s="33"/>
      <c r="H78" s="33"/>
      <c r="I78" s="13"/>
    </row>
    <row r="79" spans="1:11">
      <c r="A79" s="6"/>
      <c r="B79" s="6"/>
      <c r="C79" s="6"/>
      <c r="D79" s="1"/>
      <c r="E79" s="5" t="s">
        <v>98</v>
      </c>
      <c r="F79" s="12"/>
      <c r="G79" s="12"/>
      <c r="H79" s="28"/>
      <c r="I79" s="12"/>
    </row>
    <row r="80" spans="1:11">
      <c r="A80" s="6"/>
      <c r="B80" s="6"/>
      <c r="C80" s="6">
        <v>510</v>
      </c>
      <c r="D80" s="1"/>
      <c r="E80" s="78" t="s">
        <v>167</v>
      </c>
      <c r="F80" s="12"/>
      <c r="G80" s="12"/>
      <c r="H80" s="28"/>
      <c r="I80" s="12"/>
    </row>
    <row r="81" spans="1:15">
      <c r="A81" s="6"/>
      <c r="B81" s="6"/>
      <c r="C81" s="6"/>
      <c r="D81" s="2">
        <v>424</v>
      </c>
      <c r="E81" s="1" t="s">
        <v>22</v>
      </c>
      <c r="F81" s="28">
        <v>15000000</v>
      </c>
      <c r="G81" s="28">
        <v>8137148</v>
      </c>
      <c r="H81" s="28">
        <v>15000000</v>
      </c>
      <c r="I81" s="64">
        <f t="shared" ref="I81:I82" si="7">F81-H81</f>
        <v>0</v>
      </c>
    </row>
    <row r="82" spans="1:15">
      <c r="A82" s="6"/>
      <c r="B82" s="6"/>
      <c r="C82" s="6"/>
      <c r="D82" s="1"/>
      <c r="E82" s="1"/>
      <c r="F82" s="13">
        <f t="shared" ref="F82:H82" si="8">SUM(F81)</f>
        <v>15000000</v>
      </c>
      <c r="G82" s="13">
        <f>SUM(G81)</f>
        <v>8137148</v>
      </c>
      <c r="H82" s="13">
        <f t="shared" si="8"/>
        <v>15000000</v>
      </c>
      <c r="I82" s="64">
        <f t="shared" si="7"/>
        <v>0</v>
      </c>
    </row>
    <row r="83" spans="1:15">
      <c r="A83" s="6"/>
      <c r="B83" s="6"/>
      <c r="C83" s="6"/>
      <c r="D83" s="1"/>
      <c r="E83" s="1"/>
      <c r="F83" s="13"/>
      <c r="G83" s="13"/>
      <c r="H83" s="13"/>
      <c r="I83" s="13"/>
    </row>
    <row r="84" spans="1:15" ht="30">
      <c r="A84" s="6"/>
      <c r="B84" s="6"/>
      <c r="C84" s="6"/>
      <c r="D84" s="1"/>
      <c r="E84" s="4" t="s">
        <v>99</v>
      </c>
      <c r="F84" s="12"/>
      <c r="G84" s="12"/>
      <c r="H84" s="28"/>
      <c r="I84" s="12"/>
    </row>
    <row r="85" spans="1:15">
      <c r="A85" s="6"/>
      <c r="B85" s="6"/>
      <c r="C85" s="6">
        <v>510</v>
      </c>
      <c r="D85" s="1"/>
      <c r="E85" s="78" t="s">
        <v>167</v>
      </c>
      <c r="F85" s="12"/>
      <c r="G85" s="12"/>
      <c r="H85" s="28"/>
      <c r="I85" s="12"/>
    </row>
    <row r="86" spans="1:15">
      <c r="A86" s="6"/>
      <c r="B86" s="6"/>
      <c r="C86" s="6"/>
      <c r="D86" s="2">
        <v>421</v>
      </c>
      <c r="E86" s="1" t="s">
        <v>5</v>
      </c>
      <c r="F86" s="28">
        <v>23000000</v>
      </c>
      <c r="G86" s="28">
        <v>12922137</v>
      </c>
      <c r="H86" s="28">
        <v>23000000</v>
      </c>
      <c r="I86" s="64">
        <f t="shared" ref="I86:I88" si="9">F86-H86</f>
        <v>0</v>
      </c>
      <c r="J86" s="52"/>
      <c r="K86" s="56"/>
      <c r="L86" s="56"/>
      <c r="M86" s="56"/>
      <c r="N86" s="56"/>
      <c r="O86" s="56"/>
    </row>
    <row r="87" spans="1:15">
      <c r="A87" s="6"/>
      <c r="B87" s="6"/>
      <c r="C87" s="6"/>
      <c r="D87" s="2">
        <v>463</v>
      </c>
      <c r="E87" s="1" t="s">
        <v>33</v>
      </c>
      <c r="F87" s="28">
        <v>730000</v>
      </c>
      <c r="G87" s="28">
        <v>0</v>
      </c>
      <c r="H87" s="28">
        <v>730000</v>
      </c>
      <c r="I87" s="64">
        <f t="shared" si="9"/>
        <v>0</v>
      </c>
      <c r="J87" s="52"/>
      <c r="K87" s="56"/>
      <c r="L87" s="56"/>
      <c r="M87" s="56"/>
      <c r="N87" s="56"/>
      <c r="O87" s="56"/>
    </row>
    <row r="88" spans="1:15">
      <c r="A88" s="6"/>
      <c r="B88" s="6"/>
      <c r="C88" s="6"/>
      <c r="D88" s="1"/>
      <c r="E88" s="1"/>
      <c r="F88" s="13">
        <f>F86+F87</f>
        <v>23730000</v>
      </c>
      <c r="G88" s="13">
        <f>SUM(G86:G87)</f>
        <v>12922137</v>
      </c>
      <c r="H88" s="13">
        <f>H86+H87</f>
        <v>23730000</v>
      </c>
      <c r="I88" s="64">
        <f t="shared" si="9"/>
        <v>0</v>
      </c>
      <c r="J88" s="52"/>
      <c r="K88" s="56"/>
      <c r="L88" s="56"/>
      <c r="M88" s="56"/>
      <c r="N88" s="56"/>
      <c r="O88" s="56"/>
    </row>
    <row r="89" spans="1:15">
      <c r="A89" s="6"/>
      <c r="B89" s="6"/>
      <c r="C89" s="6"/>
      <c r="D89" s="1"/>
      <c r="E89" s="1"/>
      <c r="F89" s="13"/>
      <c r="G89" s="13"/>
      <c r="H89" s="13"/>
      <c r="I89" s="13"/>
      <c r="J89" s="52"/>
      <c r="K89" s="56"/>
      <c r="L89" s="56"/>
      <c r="M89" s="56"/>
      <c r="N89" s="56"/>
      <c r="O89" s="56"/>
    </row>
    <row r="90" spans="1:15">
      <c r="A90" s="6"/>
      <c r="B90" s="6"/>
      <c r="C90" s="6"/>
      <c r="D90" s="1"/>
      <c r="E90" s="5" t="s">
        <v>87</v>
      </c>
      <c r="F90" s="12"/>
      <c r="G90" s="12"/>
      <c r="H90" s="28"/>
      <c r="I90" s="12"/>
      <c r="J90" s="52"/>
      <c r="K90" s="56"/>
      <c r="L90" s="56"/>
      <c r="M90" s="56"/>
      <c r="N90" s="56"/>
      <c r="O90" s="56"/>
    </row>
    <row r="91" spans="1:15">
      <c r="A91" s="6"/>
      <c r="B91" s="6"/>
      <c r="C91" s="6">
        <v>540</v>
      </c>
      <c r="D91" s="1"/>
      <c r="E91" s="78" t="s">
        <v>170</v>
      </c>
      <c r="F91" s="12"/>
      <c r="G91" s="12"/>
      <c r="H91" s="28"/>
      <c r="I91" s="12"/>
      <c r="J91" s="52"/>
      <c r="K91" s="56"/>
      <c r="L91" s="56"/>
      <c r="M91" s="56"/>
      <c r="N91" s="56"/>
      <c r="O91" s="56"/>
    </row>
    <row r="92" spans="1:15">
      <c r="A92" s="6"/>
      <c r="B92" s="6"/>
      <c r="C92" s="6"/>
      <c r="D92" s="2">
        <v>424</v>
      </c>
      <c r="E92" s="1" t="s">
        <v>22</v>
      </c>
      <c r="F92" s="28">
        <v>2500000</v>
      </c>
      <c r="G92" s="28">
        <v>25336</v>
      </c>
      <c r="H92" s="28">
        <v>2500000</v>
      </c>
      <c r="I92" s="12">
        <f>F92-H92</f>
        <v>0</v>
      </c>
      <c r="J92" s="52"/>
      <c r="K92" s="56"/>
      <c r="L92" s="56"/>
      <c r="M92" s="56"/>
      <c r="N92" s="56"/>
      <c r="O92" s="56"/>
    </row>
    <row r="93" spans="1:15">
      <c r="A93" s="6"/>
      <c r="B93" s="6"/>
      <c r="C93" s="6"/>
      <c r="D93" s="1"/>
      <c r="E93" s="1"/>
      <c r="F93" s="13">
        <f t="shared" ref="F93:H93" si="10">SUM(F92)</f>
        <v>2500000</v>
      </c>
      <c r="G93" s="13">
        <f>SUM(G92)</f>
        <v>25336</v>
      </c>
      <c r="H93" s="13">
        <f t="shared" si="10"/>
        <v>2500000</v>
      </c>
      <c r="I93" s="13">
        <f>SUM(I92)</f>
        <v>0</v>
      </c>
      <c r="J93" s="52"/>
      <c r="K93" s="56"/>
      <c r="L93" s="56"/>
      <c r="M93" s="56"/>
      <c r="N93" s="56"/>
      <c r="O93" s="56"/>
    </row>
    <row r="94" spans="1:15">
      <c r="A94" s="6"/>
      <c r="B94" s="6"/>
      <c r="C94" s="6"/>
      <c r="D94" s="1"/>
      <c r="E94" s="1"/>
      <c r="F94" s="12"/>
      <c r="G94" s="12"/>
      <c r="H94" s="28"/>
      <c r="I94" s="12"/>
      <c r="J94" s="52"/>
      <c r="K94" s="56"/>
      <c r="L94" s="56"/>
      <c r="M94" s="56"/>
      <c r="N94" s="56"/>
      <c r="O94" s="56"/>
    </row>
    <row r="95" spans="1:15">
      <c r="A95" s="6"/>
      <c r="B95" s="6"/>
      <c r="C95" s="6"/>
      <c r="D95" s="1"/>
      <c r="E95" s="5" t="s">
        <v>100</v>
      </c>
      <c r="F95" s="12"/>
      <c r="G95" s="12"/>
      <c r="H95" s="28"/>
      <c r="I95" s="12"/>
      <c r="J95" s="52"/>
      <c r="K95" s="56"/>
      <c r="L95" s="56"/>
      <c r="M95" s="56"/>
      <c r="N95" s="56"/>
      <c r="O95" s="56"/>
    </row>
    <row r="96" spans="1:15">
      <c r="A96" s="6"/>
      <c r="B96" s="6"/>
      <c r="C96" s="6">
        <v>436</v>
      </c>
      <c r="D96" s="1"/>
      <c r="E96" s="78" t="s">
        <v>171</v>
      </c>
      <c r="F96" s="12"/>
      <c r="G96" s="12"/>
      <c r="H96" s="28"/>
      <c r="I96" s="12"/>
      <c r="J96" s="52"/>
      <c r="K96" s="56"/>
      <c r="L96" s="56"/>
      <c r="M96" s="56"/>
      <c r="N96" s="56"/>
      <c r="O96" s="56"/>
    </row>
    <row r="97" spans="1:15" ht="30">
      <c r="A97" s="6"/>
      <c r="B97" s="6"/>
      <c r="C97" s="6"/>
      <c r="D97" s="2">
        <v>4511</v>
      </c>
      <c r="E97" s="7" t="s">
        <v>23</v>
      </c>
      <c r="F97" s="12">
        <v>7000000</v>
      </c>
      <c r="G97" s="12">
        <v>4083333</v>
      </c>
      <c r="H97" s="28">
        <v>7000000</v>
      </c>
      <c r="I97" s="12">
        <f>F97-H97</f>
        <v>0</v>
      </c>
      <c r="J97" s="52"/>
      <c r="K97" s="56"/>
      <c r="L97" s="56"/>
      <c r="M97" s="56"/>
      <c r="N97" s="56"/>
      <c r="O97" s="56"/>
    </row>
    <row r="98" spans="1:15">
      <c r="A98" s="6"/>
      <c r="B98" s="6"/>
      <c r="C98" s="6"/>
      <c r="D98" s="1"/>
      <c r="E98" s="1"/>
      <c r="F98" s="13">
        <f t="shared" ref="F98:H98" si="11">SUM(F97:F97)</f>
        <v>7000000</v>
      </c>
      <c r="G98" s="13">
        <f>SUM(G97)</f>
        <v>4083333</v>
      </c>
      <c r="H98" s="13">
        <f t="shared" si="11"/>
        <v>7000000</v>
      </c>
      <c r="I98" s="13">
        <f>SUM(I97:I97)</f>
        <v>0</v>
      </c>
      <c r="J98" s="52"/>
      <c r="K98" s="56"/>
      <c r="L98" s="56"/>
      <c r="M98" s="56"/>
      <c r="N98" s="56"/>
      <c r="O98" s="56"/>
    </row>
    <row r="99" spans="1:15">
      <c r="A99" s="6"/>
      <c r="B99" s="6"/>
      <c r="C99" s="6"/>
      <c r="D99" s="1"/>
      <c r="E99" s="1"/>
      <c r="F99" s="12"/>
      <c r="G99" s="12"/>
      <c r="H99" s="28"/>
      <c r="I99" s="12"/>
      <c r="J99" s="52"/>
      <c r="K99" s="56"/>
      <c r="L99" s="56"/>
      <c r="M99" s="56"/>
      <c r="N99" s="56"/>
      <c r="O99" s="56"/>
    </row>
    <row r="100" spans="1:15">
      <c r="A100" s="6"/>
      <c r="B100" s="6"/>
      <c r="C100" s="6"/>
      <c r="D100" s="1"/>
      <c r="E100" s="5" t="s">
        <v>101</v>
      </c>
      <c r="F100" s="12"/>
      <c r="G100" s="12"/>
      <c r="H100" s="28"/>
      <c r="I100" s="12"/>
      <c r="J100" s="52"/>
      <c r="K100" s="56"/>
      <c r="L100" s="56"/>
      <c r="M100" s="56"/>
      <c r="N100" s="56"/>
      <c r="O100" s="56"/>
    </row>
    <row r="101" spans="1:15">
      <c r="A101" s="6"/>
      <c r="B101" s="6"/>
      <c r="C101" s="6">
        <v>630</v>
      </c>
      <c r="D101" s="1"/>
      <c r="E101" s="78" t="s">
        <v>166</v>
      </c>
      <c r="F101" s="12"/>
      <c r="G101" s="12"/>
      <c r="H101" s="28"/>
      <c r="I101" s="12"/>
      <c r="J101" s="52"/>
      <c r="K101" s="56"/>
      <c r="L101" s="56"/>
      <c r="M101" s="56"/>
      <c r="N101" s="56"/>
      <c r="O101" s="56"/>
    </row>
    <row r="102" spans="1:15">
      <c r="A102" s="6"/>
      <c r="B102" s="6"/>
      <c r="C102" s="6"/>
      <c r="D102" s="2">
        <v>424</v>
      </c>
      <c r="E102" s="1" t="s">
        <v>22</v>
      </c>
      <c r="F102" s="12">
        <v>0</v>
      </c>
      <c r="G102" s="12"/>
      <c r="H102" s="28">
        <v>0</v>
      </c>
      <c r="I102" s="12">
        <f t="shared" ref="I102:I103" si="12">F102-H102</f>
        <v>0</v>
      </c>
      <c r="J102" s="52"/>
      <c r="K102" s="56"/>
      <c r="L102" s="56"/>
      <c r="M102" s="56"/>
      <c r="N102" s="56"/>
      <c r="O102" s="56"/>
    </row>
    <row r="103" spans="1:15">
      <c r="A103" s="6"/>
      <c r="B103" s="6"/>
      <c r="C103" s="6"/>
      <c r="D103" s="6">
        <v>425</v>
      </c>
      <c r="E103" s="7" t="s">
        <v>11</v>
      </c>
      <c r="F103" s="28">
        <v>7722400</v>
      </c>
      <c r="G103" s="28">
        <v>2748232</v>
      </c>
      <c r="H103" s="28">
        <v>7722400</v>
      </c>
      <c r="I103" s="12">
        <f t="shared" si="12"/>
        <v>0</v>
      </c>
      <c r="J103" s="52"/>
      <c r="K103" s="56"/>
      <c r="L103" s="56"/>
      <c r="M103" s="56"/>
      <c r="N103" s="56"/>
      <c r="O103" s="56"/>
    </row>
    <row r="104" spans="1:15">
      <c r="A104" s="6"/>
      <c r="B104" s="6"/>
      <c r="C104" s="6"/>
      <c r="D104" s="1"/>
      <c r="E104" s="1"/>
      <c r="F104" s="13">
        <f>SUM(F102:F103)</f>
        <v>7722400</v>
      </c>
      <c r="G104" s="13">
        <f>SUM(G103)</f>
        <v>2748232</v>
      </c>
      <c r="H104" s="13">
        <f>SUM(H102:H103)</f>
        <v>7722400</v>
      </c>
      <c r="I104" s="13">
        <f>SUM(I102:I103)</f>
        <v>0</v>
      </c>
      <c r="J104" s="52"/>
      <c r="K104" s="56"/>
      <c r="L104" s="56"/>
      <c r="M104" s="56"/>
      <c r="N104" s="56"/>
      <c r="O104" s="56"/>
    </row>
    <row r="105" spans="1:15">
      <c r="A105" s="6"/>
      <c r="B105" s="6"/>
      <c r="C105" s="6"/>
      <c r="D105" s="1"/>
      <c r="E105" s="1"/>
      <c r="F105" s="13"/>
      <c r="G105" s="13"/>
      <c r="H105" s="13"/>
      <c r="I105" s="13"/>
      <c r="J105" s="52"/>
      <c r="K105" s="56"/>
      <c r="L105" s="56"/>
      <c r="M105" s="56"/>
      <c r="N105" s="56"/>
      <c r="O105" s="56"/>
    </row>
    <row r="106" spans="1:15">
      <c r="A106" s="6"/>
      <c r="B106" s="6"/>
      <c r="C106" s="6">
        <v>620</v>
      </c>
      <c r="D106" s="1"/>
      <c r="E106" s="36" t="s">
        <v>156</v>
      </c>
      <c r="F106" s="13"/>
      <c r="G106" s="13"/>
      <c r="H106" s="13"/>
      <c r="I106" s="13"/>
      <c r="J106" s="52"/>
      <c r="K106" s="56"/>
      <c r="L106" s="56"/>
      <c r="M106" s="56"/>
      <c r="N106" s="56"/>
      <c r="O106" s="56"/>
    </row>
    <row r="107" spans="1:15">
      <c r="A107" s="6"/>
      <c r="B107" s="6"/>
      <c r="C107" s="6"/>
      <c r="D107" s="2">
        <v>511</v>
      </c>
      <c r="E107" s="30" t="s">
        <v>19</v>
      </c>
      <c r="F107" s="38">
        <v>0</v>
      </c>
      <c r="G107" s="38">
        <v>0</v>
      </c>
      <c r="H107" s="38">
        <v>0</v>
      </c>
      <c r="I107" s="13"/>
      <c r="J107" s="52"/>
      <c r="K107" s="56"/>
      <c r="L107" s="56"/>
      <c r="M107" s="56"/>
      <c r="N107" s="56"/>
      <c r="O107" s="56"/>
    </row>
    <row r="108" spans="1:15">
      <c r="A108" s="6"/>
      <c r="B108" s="6"/>
      <c r="C108" s="6"/>
      <c r="D108" s="1"/>
      <c r="E108" s="1"/>
      <c r="F108" s="55">
        <f t="shared" ref="F108:H108" si="13">SUM(F107)</f>
        <v>0</v>
      </c>
      <c r="G108" s="55">
        <f>SUM(G107)</f>
        <v>0</v>
      </c>
      <c r="H108" s="55">
        <f t="shared" si="13"/>
        <v>0</v>
      </c>
      <c r="I108" s="13"/>
      <c r="J108" s="52"/>
      <c r="K108" s="56"/>
      <c r="L108" s="56"/>
      <c r="M108" s="56"/>
      <c r="N108" s="56"/>
      <c r="O108" s="56"/>
    </row>
    <row r="109" spans="1:15">
      <c r="A109" s="6"/>
      <c r="B109" s="6"/>
      <c r="C109" s="6"/>
      <c r="D109" s="1"/>
      <c r="E109" s="1"/>
      <c r="F109" s="13"/>
      <c r="G109" s="13"/>
      <c r="H109" s="13"/>
      <c r="I109" s="13"/>
      <c r="J109" s="52"/>
      <c r="K109" s="56"/>
      <c r="L109" s="56"/>
      <c r="M109" s="56"/>
      <c r="N109" s="56"/>
      <c r="O109" s="56"/>
    </row>
    <row r="110" spans="1:15" ht="30">
      <c r="A110" s="6"/>
      <c r="B110" s="6"/>
      <c r="C110" s="6">
        <v>630</v>
      </c>
      <c r="D110" s="1"/>
      <c r="E110" s="31" t="s">
        <v>152</v>
      </c>
      <c r="F110" s="13"/>
      <c r="G110" s="13"/>
      <c r="H110" s="13"/>
      <c r="I110" s="13"/>
      <c r="J110" s="52"/>
      <c r="K110" s="56"/>
      <c r="L110" s="56"/>
      <c r="M110" s="56"/>
      <c r="N110" s="56"/>
      <c r="O110" s="56"/>
    </row>
    <row r="111" spans="1:15">
      <c r="A111" s="6"/>
      <c r="B111" s="6"/>
      <c r="C111" s="6"/>
      <c r="D111" s="2">
        <v>511</v>
      </c>
      <c r="E111" s="30" t="s">
        <v>19</v>
      </c>
      <c r="F111" s="38">
        <v>6700000</v>
      </c>
      <c r="G111" s="38">
        <v>0</v>
      </c>
      <c r="H111" s="38">
        <v>6700000</v>
      </c>
      <c r="I111" s="13"/>
      <c r="J111" s="52"/>
      <c r="K111" s="56"/>
      <c r="L111" s="56"/>
      <c r="M111" s="56"/>
      <c r="N111" s="56"/>
      <c r="O111" s="56"/>
    </row>
    <row r="112" spans="1:15">
      <c r="A112" s="6"/>
      <c r="B112" s="6"/>
      <c r="C112" s="6"/>
      <c r="D112" s="1"/>
      <c r="E112" s="1"/>
      <c r="F112" s="55">
        <f>SUM(F111)</f>
        <v>6700000</v>
      </c>
      <c r="G112" s="55">
        <f>SUM(G111)</f>
        <v>0</v>
      </c>
      <c r="H112" s="55">
        <f>SUM(H111)</f>
        <v>6700000</v>
      </c>
      <c r="I112" s="13"/>
      <c r="J112" s="52"/>
      <c r="K112" s="56"/>
      <c r="L112" s="56"/>
      <c r="M112" s="56"/>
      <c r="N112" s="56"/>
      <c r="O112" s="56"/>
    </row>
    <row r="113" spans="1:15">
      <c r="A113" s="6"/>
      <c r="B113" s="6"/>
      <c r="C113" s="6"/>
      <c r="D113" s="1"/>
      <c r="E113" s="1"/>
      <c r="F113" s="55"/>
      <c r="G113" s="55"/>
      <c r="H113" s="55"/>
      <c r="I113" s="13"/>
      <c r="J113" s="52"/>
      <c r="K113" s="56"/>
      <c r="L113" s="56"/>
      <c r="M113" s="56"/>
      <c r="N113" s="56"/>
      <c r="O113" s="56"/>
    </row>
    <row r="114" spans="1:15">
      <c r="A114" s="6"/>
      <c r="B114" s="6"/>
      <c r="C114" s="6"/>
      <c r="D114" s="1"/>
      <c r="E114" s="31" t="s">
        <v>182</v>
      </c>
      <c r="F114" s="55"/>
      <c r="G114" s="55"/>
      <c r="H114" s="55"/>
      <c r="I114" s="13"/>
      <c r="J114" s="52"/>
      <c r="K114" s="56"/>
      <c r="L114" s="56"/>
      <c r="M114" s="56"/>
      <c r="N114" s="56"/>
      <c r="O114" s="56"/>
    </row>
    <row r="115" spans="1:15">
      <c r="A115" s="6"/>
      <c r="B115" s="6"/>
      <c r="C115" s="6">
        <v>540</v>
      </c>
      <c r="D115" s="1"/>
      <c r="E115" s="78" t="s">
        <v>186</v>
      </c>
      <c r="F115" s="55"/>
      <c r="G115" s="55"/>
      <c r="H115" s="55"/>
      <c r="I115" s="13"/>
      <c r="J115" s="52"/>
      <c r="K115" s="56"/>
      <c r="L115" s="56"/>
      <c r="M115" s="56"/>
      <c r="N115" s="56"/>
      <c r="O115" s="56"/>
    </row>
    <row r="116" spans="1:15">
      <c r="A116" s="6"/>
      <c r="B116" s="6"/>
      <c r="C116" s="6"/>
      <c r="D116" s="2">
        <v>426</v>
      </c>
      <c r="E116" s="1" t="s">
        <v>12</v>
      </c>
      <c r="F116" s="38">
        <v>300000</v>
      </c>
      <c r="G116" s="38">
        <v>0</v>
      </c>
      <c r="H116" s="38">
        <v>300000</v>
      </c>
      <c r="I116" s="50"/>
      <c r="J116" s="52"/>
      <c r="K116" s="56"/>
      <c r="L116" s="56"/>
      <c r="M116" s="56"/>
      <c r="N116" s="56"/>
      <c r="O116" s="56"/>
    </row>
    <row r="117" spans="1:15">
      <c r="A117" s="6"/>
      <c r="B117" s="6"/>
      <c r="C117" s="6"/>
      <c r="D117" s="2">
        <v>511</v>
      </c>
      <c r="E117" s="30" t="s">
        <v>19</v>
      </c>
      <c r="F117" s="38">
        <v>6000000</v>
      </c>
      <c r="G117" s="38">
        <v>0</v>
      </c>
      <c r="H117" s="38">
        <v>6000000</v>
      </c>
      <c r="I117" s="50"/>
      <c r="J117" s="52"/>
      <c r="K117" s="56"/>
      <c r="L117" s="56"/>
      <c r="M117" s="56"/>
      <c r="N117" s="56"/>
      <c r="O117" s="56"/>
    </row>
    <row r="118" spans="1:15">
      <c r="A118" s="6"/>
      <c r="B118" s="6"/>
      <c r="C118" s="6"/>
      <c r="D118" s="2">
        <v>512</v>
      </c>
      <c r="E118" s="1" t="s">
        <v>24</v>
      </c>
      <c r="F118" s="38">
        <v>1500000</v>
      </c>
      <c r="G118" s="38">
        <v>0</v>
      </c>
      <c r="H118" s="38">
        <v>1500000</v>
      </c>
      <c r="I118" s="50"/>
      <c r="J118" s="52"/>
      <c r="K118" s="56"/>
      <c r="L118" s="56"/>
      <c r="M118" s="56"/>
      <c r="N118" s="56"/>
      <c r="O118" s="56"/>
    </row>
    <row r="119" spans="1:15">
      <c r="A119" s="6"/>
      <c r="B119" s="6"/>
      <c r="C119" s="6"/>
      <c r="D119" s="1"/>
      <c r="E119" s="1"/>
      <c r="F119" s="13">
        <f>SUM(F116:F118)</f>
        <v>7800000</v>
      </c>
      <c r="G119" s="13">
        <f>SUM(G116:G118)</f>
        <v>0</v>
      </c>
      <c r="H119" s="55">
        <f>SUM(H116:H118)</f>
        <v>7800000</v>
      </c>
      <c r="I119" s="12"/>
      <c r="J119" s="52"/>
      <c r="K119" s="56"/>
      <c r="L119" s="56"/>
      <c r="M119" s="56"/>
      <c r="N119" s="56"/>
      <c r="O119" s="56"/>
    </row>
    <row r="120" spans="1:15">
      <c r="A120" s="6"/>
      <c r="B120" s="6"/>
      <c r="C120" s="6"/>
      <c r="D120" s="1"/>
      <c r="E120" s="20" t="s">
        <v>70</v>
      </c>
      <c r="F120" s="21">
        <f>F77+F82+F88+F93+F98+F104+F108+F112+F119</f>
        <v>100613600</v>
      </c>
      <c r="G120" s="21">
        <f>G77+G82+G88+G93+G98+G104+G108+G112+G119</f>
        <v>46798626</v>
      </c>
      <c r="H120" s="21">
        <f>H77+H82+H88+H93+H98+H104+H108+H112+H119</f>
        <v>107613600</v>
      </c>
      <c r="I120" s="41">
        <f>F120-H120</f>
        <v>-7000000</v>
      </c>
      <c r="J120" s="52"/>
      <c r="K120" s="56"/>
      <c r="L120" s="56"/>
      <c r="M120" s="56"/>
      <c r="N120" s="56"/>
      <c r="O120" s="56"/>
    </row>
    <row r="121" spans="1:15">
      <c r="A121" s="6"/>
      <c r="B121" s="6"/>
      <c r="C121" s="6"/>
      <c r="D121" s="1"/>
      <c r="E121" s="1"/>
      <c r="F121" s="12"/>
      <c r="G121" s="12"/>
      <c r="H121" s="28"/>
      <c r="I121" s="12"/>
      <c r="J121" s="52"/>
      <c r="K121" s="56"/>
      <c r="L121" s="56"/>
      <c r="M121" s="56"/>
      <c r="N121" s="56"/>
      <c r="O121" s="56"/>
    </row>
    <row r="122" spans="1:15">
      <c r="A122" s="6"/>
      <c r="B122" s="6"/>
      <c r="C122" s="6"/>
      <c r="D122" s="1"/>
      <c r="E122" s="5" t="s">
        <v>25</v>
      </c>
      <c r="F122" s="12"/>
      <c r="G122" s="12"/>
      <c r="H122" s="28"/>
      <c r="I122" s="12"/>
      <c r="J122" s="52"/>
      <c r="K122" s="56"/>
      <c r="L122" s="56"/>
      <c r="M122" s="56"/>
      <c r="N122" s="56"/>
      <c r="O122" s="56"/>
    </row>
    <row r="123" spans="1:15" ht="30">
      <c r="A123" s="6"/>
      <c r="B123" s="6"/>
      <c r="C123" s="6"/>
      <c r="D123" s="1"/>
      <c r="E123" s="4" t="s">
        <v>102</v>
      </c>
      <c r="F123" s="12"/>
      <c r="G123" s="12"/>
      <c r="H123" s="28"/>
      <c r="I123" s="12"/>
      <c r="J123" s="52"/>
      <c r="K123" s="56"/>
      <c r="L123" s="56"/>
      <c r="M123" s="56"/>
      <c r="N123" s="56"/>
      <c r="O123" s="56"/>
    </row>
    <row r="124" spans="1:15" ht="30">
      <c r="A124" s="6"/>
      <c r="B124" s="6"/>
      <c r="C124" s="6">
        <v>490</v>
      </c>
      <c r="D124" s="1"/>
      <c r="E124" s="77" t="s">
        <v>172</v>
      </c>
      <c r="F124" s="12"/>
      <c r="G124" s="12"/>
      <c r="H124" s="28"/>
      <c r="I124" s="12"/>
      <c r="J124" s="52"/>
      <c r="K124" s="56"/>
      <c r="L124" s="56"/>
      <c r="M124" s="56"/>
      <c r="N124" s="56"/>
      <c r="O124" s="56"/>
    </row>
    <row r="125" spans="1:15">
      <c r="A125" s="6"/>
      <c r="B125" s="6"/>
      <c r="C125" s="6"/>
      <c r="D125" s="2">
        <v>454</v>
      </c>
      <c r="E125" s="1" t="s">
        <v>26</v>
      </c>
      <c r="F125" s="12">
        <v>10000000</v>
      </c>
      <c r="G125" s="12">
        <v>10000000</v>
      </c>
      <c r="H125" s="28">
        <v>10000000</v>
      </c>
      <c r="I125" s="12">
        <f>F125-H125</f>
        <v>0</v>
      </c>
      <c r="J125" s="52"/>
      <c r="K125" s="56"/>
      <c r="L125" s="56"/>
      <c r="M125" s="56"/>
      <c r="N125" s="56"/>
      <c r="O125" s="56"/>
    </row>
    <row r="126" spans="1:15">
      <c r="A126" s="6"/>
      <c r="B126" s="6"/>
      <c r="C126" s="6"/>
      <c r="D126" s="1"/>
      <c r="E126" s="1"/>
      <c r="F126" s="13">
        <f t="shared" ref="F126:I126" si="14">SUM(F125:F125)</f>
        <v>10000000</v>
      </c>
      <c r="G126" s="13">
        <f>SUM(G125)</f>
        <v>10000000</v>
      </c>
      <c r="H126" s="13">
        <f t="shared" si="14"/>
        <v>10000000</v>
      </c>
      <c r="I126" s="13">
        <f t="shared" si="14"/>
        <v>0</v>
      </c>
      <c r="J126" s="52"/>
      <c r="K126" s="56"/>
      <c r="L126" s="56"/>
      <c r="M126" s="56"/>
      <c r="N126" s="56"/>
      <c r="O126" s="56"/>
    </row>
    <row r="127" spans="1:15" ht="30">
      <c r="A127" s="6"/>
      <c r="B127" s="6"/>
      <c r="C127" s="6">
        <v>412</v>
      </c>
      <c r="D127" s="1"/>
      <c r="E127" s="69" t="s">
        <v>187</v>
      </c>
      <c r="F127" s="13"/>
      <c r="G127" s="13"/>
      <c r="H127" s="13"/>
      <c r="I127" s="13"/>
      <c r="J127" s="52"/>
      <c r="K127" s="56"/>
      <c r="L127" s="56"/>
      <c r="M127" s="56"/>
      <c r="N127" s="56"/>
      <c r="O127" s="56"/>
    </row>
    <row r="128" spans="1:15">
      <c r="A128" s="6"/>
      <c r="B128" s="6"/>
      <c r="C128" s="6"/>
      <c r="D128" s="1">
        <v>481</v>
      </c>
      <c r="E128" s="1" t="s">
        <v>9</v>
      </c>
      <c r="F128" s="22">
        <v>740000</v>
      </c>
      <c r="G128" s="22">
        <v>233651</v>
      </c>
      <c r="H128" s="22">
        <v>740000</v>
      </c>
      <c r="I128" s="22">
        <f>F128-H128</f>
        <v>0</v>
      </c>
      <c r="J128" s="52"/>
      <c r="K128" s="56"/>
      <c r="L128" s="56"/>
      <c r="M128" s="56"/>
      <c r="N128" s="56"/>
      <c r="O128" s="56"/>
    </row>
    <row r="129" spans="1:15">
      <c r="A129" s="6"/>
      <c r="B129" s="6"/>
      <c r="C129" s="6"/>
      <c r="D129" s="1"/>
      <c r="E129" s="15"/>
      <c r="F129" s="13">
        <f>F128</f>
        <v>740000</v>
      </c>
      <c r="G129" s="13">
        <f>SUM(G128)</f>
        <v>233651</v>
      </c>
      <c r="H129" s="13">
        <f>SUM(H128)</f>
        <v>740000</v>
      </c>
      <c r="I129" s="13">
        <f>SUM(I128)</f>
        <v>0</v>
      </c>
      <c r="J129" s="52"/>
      <c r="K129" s="56"/>
      <c r="L129" s="56"/>
      <c r="M129" s="56"/>
      <c r="N129" s="56"/>
      <c r="O129" s="56"/>
    </row>
    <row r="130" spans="1:15">
      <c r="A130" s="6"/>
      <c r="B130" s="6"/>
      <c r="C130" s="6">
        <v>412</v>
      </c>
      <c r="D130" s="1"/>
      <c r="E130" s="71" t="s">
        <v>192</v>
      </c>
      <c r="F130" s="13"/>
      <c r="G130" s="13"/>
      <c r="H130" s="13"/>
      <c r="I130" s="13"/>
      <c r="J130" s="52"/>
      <c r="K130" s="56"/>
      <c r="L130" s="56"/>
      <c r="M130" s="56"/>
      <c r="N130" s="56"/>
      <c r="O130" s="56"/>
    </row>
    <row r="131" spans="1:15">
      <c r="A131" s="6"/>
      <c r="B131" s="6"/>
      <c r="C131" s="6"/>
      <c r="D131" s="1">
        <v>423</v>
      </c>
      <c r="E131" s="1" t="s">
        <v>7</v>
      </c>
      <c r="F131" s="50">
        <v>200000</v>
      </c>
      <c r="G131" s="50">
        <v>198038</v>
      </c>
      <c r="H131" s="50">
        <v>200000</v>
      </c>
      <c r="I131" s="50"/>
      <c r="J131" s="52"/>
      <c r="K131" s="56"/>
      <c r="L131" s="56"/>
      <c r="M131" s="56"/>
      <c r="N131" s="56"/>
      <c r="O131" s="56"/>
    </row>
    <row r="132" spans="1:15">
      <c r="A132" s="6"/>
      <c r="B132" s="6"/>
      <c r="C132" s="6"/>
      <c r="D132" s="1">
        <v>426</v>
      </c>
      <c r="E132" s="1" t="s">
        <v>12</v>
      </c>
      <c r="F132" s="50">
        <v>4000</v>
      </c>
      <c r="G132" s="50">
        <v>3960</v>
      </c>
      <c r="H132" s="50">
        <v>4000</v>
      </c>
      <c r="I132" s="50"/>
      <c r="J132" s="52"/>
      <c r="K132" s="56"/>
      <c r="L132" s="56"/>
      <c r="M132" s="56"/>
      <c r="N132" s="56"/>
      <c r="O132" s="56"/>
    </row>
    <row r="133" spans="1:15">
      <c r="A133" s="6"/>
      <c r="B133" s="6"/>
      <c r="C133" s="6"/>
      <c r="D133" s="1"/>
      <c r="E133" s="15"/>
      <c r="F133" s="13">
        <f>SUM(F131:F132)</f>
        <v>204000</v>
      </c>
      <c r="G133" s="13">
        <f>SUM(G131:G132)</f>
        <v>201998</v>
      </c>
      <c r="H133" s="13">
        <f>SUM(H131:H132)</f>
        <v>204000</v>
      </c>
      <c r="I133" s="13"/>
      <c r="J133" s="52"/>
      <c r="K133" s="56"/>
      <c r="L133" s="56"/>
      <c r="M133" s="56"/>
      <c r="N133" s="56"/>
      <c r="O133" s="56"/>
    </row>
    <row r="134" spans="1:15">
      <c r="A134" s="6"/>
      <c r="B134" s="6"/>
      <c r="C134" s="6"/>
      <c r="D134" s="1"/>
      <c r="E134" s="20" t="s">
        <v>71</v>
      </c>
      <c r="F134" s="21">
        <f>F126+F129+F133</f>
        <v>10944000</v>
      </c>
      <c r="G134" s="21">
        <f>G126+G129+G133</f>
        <v>10435649</v>
      </c>
      <c r="H134" s="21">
        <f>H126+H129+H133</f>
        <v>10944000</v>
      </c>
      <c r="I134" s="21">
        <f>F134-H134</f>
        <v>0</v>
      </c>
      <c r="J134" s="52"/>
      <c r="K134" s="56"/>
      <c r="L134" s="56"/>
      <c r="M134" s="56"/>
      <c r="N134" s="56"/>
      <c r="O134" s="56"/>
    </row>
    <row r="135" spans="1:15">
      <c r="A135" s="6"/>
      <c r="B135" s="6"/>
      <c r="C135" s="6"/>
      <c r="D135" s="1"/>
      <c r="E135" s="25"/>
      <c r="F135" s="26"/>
      <c r="G135" s="26"/>
      <c r="H135" s="28"/>
      <c r="I135" s="12"/>
      <c r="J135" s="52"/>
      <c r="K135" s="56"/>
      <c r="L135" s="56"/>
      <c r="M135" s="56"/>
      <c r="N135" s="56"/>
      <c r="O135" s="56"/>
    </row>
    <row r="136" spans="1:15">
      <c r="A136" s="6"/>
      <c r="B136" s="6"/>
      <c r="C136" s="6"/>
      <c r="D136" s="1"/>
      <c r="E136" s="5" t="s">
        <v>127</v>
      </c>
      <c r="F136" s="26"/>
      <c r="G136" s="26"/>
      <c r="H136" s="28"/>
      <c r="I136" s="12"/>
      <c r="J136" s="52"/>
      <c r="K136" s="56"/>
      <c r="L136" s="56"/>
      <c r="M136" s="56"/>
      <c r="N136" s="56"/>
      <c r="O136" s="56"/>
    </row>
    <row r="137" spans="1:15" ht="30">
      <c r="A137" s="6"/>
      <c r="B137" s="6"/>
      <c r="C137" s="6"/>
      <c r="D137" s="45"/>
      <c r="E137" s="4" t="s">
        <v>173</v>
      </c>
      <c r="F137" s="26"/>
      <c r="G137" s="26"/>
      <c r="H137" s="28"/>
      <c r="I137" s="12"/>
      <c r="J137" s="52"/>
      <c r="K137" s="56"/>
      <c r="L137" s="56"/>
      <c r="M137" s="56"/>
      <c r="N137" s="56"/>
      <c r="O137" s="56"/>
    </row>
    <row r="138" spans="1:15">
      <c r="A138" s="6"/>
      <c r="B138" s="6"/>
      <c r="C138" s="6">
        <v>421</v>
      </c>
      <c r="D138" s="45"/>
      <c r="E138" s="78" t="s">
        <v>130</v>
      </c>
      <c r="F138" s="26"/>
      <c r="G138" s="26"/>
      <c r="H138" s="28"/>
      <c r="I138" s="12"/>
      <c r="J138" s="52"/>
      <c r="K138" s="56"/>
      <c r="L138" s="56"/>
      <c r="M138" s="56"/>
      <c r="N138" s="56"/>
      <c r="O138" s="56"/>
    </row>
    <row r="139" spans="1:15">
      <c r="A139" s="6"/>
      <c r="B139" s="6"/>
      <c r="C139" s="6"/>
      <c r="D139" s="2">
        <v>423</v>
      </c>
      <c r="E139" s="1" t="s">
        <v>7</v>
      </c>
      <c r="F139" s="27">
        <v>500000</v>
      </c>
      <c r="G139" s="27">
        <v>0</v>
      </c>
      <c r="H139" s="28">
        <v>500000</v>
      </c>
      <c r="I139" s="12">
        <f>F139-H139</f>
        <v>0</v>
      </c>
      <c r="J139" s="52"/>
      <c r="K139" s="56"/>
      <c r="L139" s="56"/>
      <c r="M139" s="56"/>
      <c r="N139" s="56"/>
      <c r="O139" s="56"/>
    </row>
    <row r="140" spans="1:15">
      <c r="A140" s="6"/>
      <c r="B140" s="6"/>
      <c r="C140" s="6"/>
      <c r="D140" s="2"/>
      <c r="E140" s="1"/>
      <c r="F140" s="27"/>
      <c r="G140" s="27"/>
      <c r="H140" s="28"/>
      <c r="I140" s="12"/>
      <c r="J140" s="52"/>
      <c r="K140" s="56"/>
      <c r="L140" s="56"/>
      <c r="M140" s="56"/>
      <c r="N140" s="56"/>
      <c r="O140" s="56"/>
    </row>
    <row r="141" spans="1:15">
      <c r="A141" s="6"/>
      <c r="B141" s="6"/>
      <c r="C141" s="6"/>
      <c r="D141" s="2"/>
      <c r="E141" s="20" t="s">
        <v>131</v>
      </c>
      <c r="F141" s="41">
        <f t="shared" ref="F141:H141" si="15">F139</f>
        <v>500000</v>
      </c>
      <c r="G141" s="41">
        <f>G139</f>
        <v>0</v>
      </c>
      <c r="H141" s="41">
        <f t="shared" si="15"/>
        <v>500000</v>
      </c>
      <c r="I141" s="83">
        <f>F141-H141</f>
        <v>0</v>
      </c>
      <c r="J141" s="52"/>
      <c r="K141" s="56"/>
      <c r="L141" s="56"/>
      <c r="M141" s="56"/>
      <c r="N141" s="56"/>
      <c r="O141" s="56"/>
    </row>
    <row r="142" spans="1:15">
      <c r="A142" s="6"/>
      <c r="B142" s="6"/>
      <c r="C142" s="6"/>
      <c r="D142" s="1"/>
      <c r="E142" s="1"/>
      <c r="F142" s="12"/>
      <c r="G142" s="12"/>
      <c r="H142" s="28"/>
      <c r="I142" s="12"/>
      <c r="J142" s="52"/>
      <c r="K142" s="56"/>
      <c r="L142" s="56"/>
      <c r="M142" s="56"/>
      <c r="N142" s="56"/>
      <c r="O142" s="56"/>
    </row>
    <row r="143" spans="1:15">
      <c r="A143" s="6"/>
      <c r="B143" s="6"/>
      <c r="C143" s="6"/>
      <c r="D143" s="1"/>
      <c r="E143" s="5" t="s">
        <v>47</v>
      </c>
      <c r="F143" s="12"/>
      <c r="G143" s="12"/>
      <c r="H143" s="28"/>
      <c r="I143" s="12"/>
      <c r="J143" s="52"/>
      <c r="K143" s="56"/>
      <c r="L143" s="56"/>
      <c r="M143" s="56"/>
      <c r="N143" s="56"/>
      <c r="O143" s="56"/>
    </row>
    <row r="144" spans="1:15">
      <c r="A144" s="6"/>
      <c r="B144" s="6"/>
      <c r="C144" s="6"/>
      <c r="D144" s="1"/>
      <c r="E144" s="5" t="s">
        <v>21</v>
      </c>
      <c r="F144" s="12"/>
      <c r="G144" s="12"/>
      <c r="H144" s="28"/>
      <c r="I144" s="12"/>
      <c r="J144" s="52"/>
      <c r="K144" s="56"/>
      <c r="L144" s="56"/>
      <c r="M144" s="56"/>
      <c r="N144" s="56"/>
      <c r="O144" s="56"/>
    </row>
    <row r="145" spans="1:15">
      <c r="A145" s="6"/>
      <c r="B145" s="6"/>
      <c r="C145" s="6">
        <v>520</v>
      </c>
      <c r="D145" s="1"/>
      <c r="E145" s="78" t="s">
        <v>21</v>
      </c>
      <c r="F145" s="12"/>
      <c r="G145" s="12"/>
      <c r="H145" s="28"/>
      <c r="I145" s="12"/>
      <c r="J145" s="52"/>
      <c r="K145" s="56"/>
      <c r="L145" s="56"/>
      <c r="M145" s="56"/>
      <c r="N145" s="56"/>
      <c r="O145" s="56"/>
    </row>
    <row r="146" spans="1:15">
      <c r="A146" s="6"/>
      <c r="B146" s="6"/>
      <c r="C146" s="6"/>
      <c r="D146" s="2">
        <v>425</v>
      </c>
      <c r="E146" s="1" t="s">
        <v>11</v>
      </c>
      <c r="F146" s="12">
        <v>2000000</v>
      </c>
      <c r="G146" s="12">
        <v>520839</v>
      </c>
      <c r="H146" s="28">
        <v>2000000</v>
      </c>
      <c r="I146" s="12">
        <f>F146-H146</f>
        <v>0</v>
      </c>
      <c r="J146" s="52"/>
      <c r="K146" s="56"/>
      <c r="L146" s="56"/>
      <c r="M146" s="56"/>
      <c r="N146" s="56"/>
      <c r="O146" s="56"/>
    </row>
    <row r="147" spans="1:15" hidden="1">
      <c r="A147" s="6"/>
      <c r="B147" s="6"/>
      <c r="C147" s="6"/>
      <c r="D147" s="2">
        <v>511</v>
      </c>
      <c r="E147" s="30" t="s">
        <v>19</v>
      </c>
      <c r="F147" s="12"/>
      <c r="G147" s="12"/>
      <c r="H147" s="28"/>
      <c r="I147" s="12"/>
      <c r="J147" s="52"/>
      <c r="K147" s="56"/>
      <c r="L147" s="56"/>
      <c r="M147" s="56"/>
      <c r="N147" s="56"/>
      <c r="O147" s="56"/>
    </row>
    <row r="148" spans="1:15">
      <c r="A148" s="6"/>
      <c r="B148" s="6"/>
      <c r="C148" s="6"/>
      <c r="D148" s="2"/>
      <c r="E148" s="1"/>
      <c r="F148" s="12"/>
      <c r="G148" s="12"/>
      <c r="H148" s="28"/>
      <c r="I148" s="12"/>
      <c r="J148" s="52"/>
      <c r="K148" s="56"/>
      <c r="L148" s="56"/>
      <c r="M148" s="56"/>
      <c r="N148" s="56"/>
      <c r="O148" s="56"/>
    </row>
    <row r="149" spans="1:15">
      <c r="A149" s="6"/>
      <c r="B149" s="6"/>
      <c r="C149" s="6"/>
      <c r="D149" s="2"/>
      <c r="E149" s="36" t="s">
        <v>157</v>
      </c>
      <c r="F149" s="12"/>
      <c r="G149" s="12"/>
      <c r="H149" s="28"/>
      <c r="I149" s="12"/>
      <c r="J149" s="52"/>
      <c r="K149" s="56"/>
      <c r="L149" s="56"/>
      <c r="M149" s="56"/>
      <c r="N149" s="56"/>
      <c r="O149" s="56"/>
    </row>
    <row r="150" spans="1:15">
      <c r="A150" s="6"/>
      <c r="B150" s="6"/>
      <c r="C150" s="6"/>
      <c r="D150" s="2">
        <v>511</v>
      </c>
      <c r="E150" s="30" t="s">
        <v>19</v>
      </c>
      <c r="F150" s="12">
        <v>12000000</v>
      </c>
      <c r="G150" s="12">
        <v>297500</v>
      </c>
      <c r="H150" s="28">
        <v>12000000</v>
      </c>
      <c r="I150" s="12"/>
      <c r="J150" s="52"/>
      <c r="K150" s="56"/>
      <c r="L150" s="56"/>
      <c r="M150" s="56"/>
      <c r="N150" s="56"/>
      <c r="O150" s="56"/>
    </row>
    <row r="151" spans="1:15">
      <c r="A151" s="6"/>
      <c r="B151" s="6"/>
      <c r="C151" s="6"/>
      <c r="D151" s="2"/>
      <c r="E151" s="30"/>
      <c r="F151" s="12"/>
      <c r="G151" s="12"/>
      <c r="H151" s="28"/>
      <c r="I151" s="12"/>
      <c r="J151" s="52"/>
      <c r="K151" s="56"/>
      <c r="L151" s="56"/>
      <c r="M151" s="56"/>
      <c r="N151" s="56"/>
      <c r="O151" s="56"/>
    </row>
    <row r="152" spans="1:15" ht="30">
      <c r="A152" s="6"/>
      <c r="B152" s="6"/>
      <c r="C152" s="6"/>
      <c r="D152" s="2"/>
      <c r="E152" s="31" t="s">
        <v>176</v>
      </c>
      <c r="F152" s="12"/>
      <c r="G152" s="12"/>
      <c r="H152" s="28"/>
      <c r="I152" s="12"/>
      <c r="J152" s="52"/>
      <c r="K152" s="56"/>
      <c r="L152" s="56"/>
      <c r="M152" s="56"/>
      <c r="N152" s="56"/>
      <c r="O152" s="56"/>
    </row>
    <row r="153" spans="1:15">
      <c r="A153" s="6"/>
      <c r="B153" s="6"/>
      <c r="C153" s="6"/>
      <c r="D153" s="2">
        <v>421</v>
      </c>
      <c r="E153" s="1" t="s">
        <v>5</v>
      </c>
      <c r="F153" s="12">
        <v>36000</v>
      </c>
      <c r="G153" s="12">
        <v>0</v>
      </c>
      <c r="H153" s="12">
        <v>36000</v>
      </c>
      <c r="I153" s="12"/>
      <c r="J153" s="52"/>
      <c r="K153" s="56"/>
      <c r="L153" s="56"/>
      <c r="M153" s="56"/>
      <c r="N153" s="56"/>
      <c r="O153" s="56"/>
    </row>
    <row r="154" spans="1:15">
      <c r="A154" s="6"/>
      <c r="B154" s="6"/>
      <c r="C154" s="6"/>
      <c r="D154" s="2">
        <v>422</v>
      </c>
      <c r="E154" s="1" t="s">
        <v>6</v>
      </c>
      <c r="F154" s="12">
        <v>164000</v>
      </c>
      <c r="G154" s="12">
        <v>0</v>
      </c>
      <c r="H154" s="12">
        <v>164000</v>
      </c>
      <c r="I154" s="12"/>
      <c r="J154" s="52"/>
      <c r="K154" s="56"/>
      <c r="L154" s="56"/>
      <c r="M154" s="56"/>
      <c r="N154" s="56"/>
      <c r="O154" s="56"/>
    </row>
    <row r="155" spans="1:15">
      <c r="A155" s="6"/>
      <c r="B155" s="6"/>
      <c r="C155" s="6"/>
      <c r="D155" s="2">
        <v>423</v>
      </c>
      <c r="E155" s="1" t="s">
        <v>7</v>
      </c>
      <c r="F155" s="12">
        <v>4840000</v>
      </c>
      <c r="G155" s="12">
        <v>0</v>
      </c>
      <c r="H155" s="12">
        <v>4840000</v>
      </c>
      <c r="I155" s="22">
        <f>F155-H155</f>
        <v>0</v>
      </c>
      <c r="J155" s="52"/>
      <c r="K155" s="56"/>
      <c r="L155" s="56"/>
      <c r="M155" s="56"/>
      <c r="N155" s="56"/>
      <c r="O155" s="56"/>
    </row>
    <row r="156" spans="1:15">
      <c r="A156" s="6"/>
      <c r="B156" s="6"/>
      <c r="C156" s="6"/>
      <c r="D156" s="2">
        <v>426</v>
      </c>
      <c r="E156" s="1" t="s">
        <v>12</v>
      </c>
      <c r="F156" s="12">
        <v>2000000</v>
      </c>
      <c r="G156" s="12">
        <v>0</v>
      </c>
      <c r="H156" s="12">
        <v>2000000</v>
      </c>
      <c r="I156" s="12"/>
      <c r="J156" s="52"/>
      <c r="K156" s="56"/>
      <c r="L156" s="56"/>
      <c r="M156" s="56"/>
      <c r="N156" s="56"/>
      <c r="O156" s="56"/>
    </row>
    <row r="157" spans="1:15">
      <c r="A157" s="6"/>
      <c r="B157" s="6"/>
      <c r="C157" s="6"/>
      <c r="D157" s="2">
        <v>512</v>
      </c>
      <c r="E157" s="30" t="s">
        <v>24</v>
      </c>
      <c r="F157" s="12">
        <v>25200000</v>
      </c>
      <c r="G157" s="12">
        <v>0</v>
      </c>
      <c r="H157" s="12">
        <v>25200000</v>
      </c>
      <c r="I157" s="12"/>
      <c r="J157" s="52"/>
      <c r="K157" s="56"/>
      <c r="L157" s="56"/>
      <c r="M157" s="56"/>
      <c r="N157" s="56"/>
      <c r="O157" s="56"/>
    </row>
    <row r="158" spans="1:15">
      <c r="A158" s="6"/>
      <c r="B158" s="6"/>
      <c r="C158" s="6"/>
      <c r="D158" s="2"/>
      <c r="E158" s="90"/>
      <c r="F158" s="55">
        <f>F153+F154+F155+F156+F157</f>
        <v>32240000</v>
      </c>
      <c r="G158" s="33">
        <f>SUM(G153:G157)</f>
        <v>0</v>
      </c>
      <c r="H158" s="33">
        <f>SUM(H153:H157)</f>
        <v>32240000</v>
      </c>
      <c r="I158" s="33"/>
      <c r="J158" s="52"/>
      <c r="K158" s="56"/>
      <c r="L158" s="56"/>
      <c r="M158" s="56"/>
      <c r="N158" s="56"/>
      <c r="O158" s="56"/>
    </row>
    <row r="159" spans="1:15">
      <c r="A159" s="6"/>
      <c r="B159" s="6"/>
      <c r="C159" s="6"/>
      <c r="D159" s="2"/>
      <c r="E159" s="30"/>
      <c r="F159" s="12"/>
      <c r="G159" s="12"/>
      <c r="H159" s="12"/>
      <c r="I159" s="12"/>
      <c r="J159" s="52"/>
      <c r="K159" s="56"/>
      <c r="L159" s="56"/>
      <c r="M159" s="56"/>
      <c r="N159" s="56"/>
      <c r="O159" s="56"/>
    </row>
    <row r="160" spans="1:15" ht="30">
      <c r="A160" s="6"/>
      <c r="B160" s="6"/>
      <c r="C160" s="6"/>
      <c r="D160" s="2"/>
      <c r="E160" s="31" t="s">
        <v>189</v>
      </c>
      <c r="F160" s="12"/>
      <c r="G160" s="12"/>
      <c r="H160" s="12"/>
      <c r="I160" s="12"/>
      <c r="J160" s="52"/>
      <c r="K160" s="56"/>
      <c r="L160" s="56"/>
      <c r="M160" s="56"/>
      <c r="N160" s="56"/>
      <c r="O160" s="56"/>
    </row>
    <row r="161" spans="1:15">
      <c r="A161" s="6"/>
      <c r="B161" s="6"/>
      <c r="C161" s="6">
        <v>510</v>
      </c>
      <c r="D161" s="2"/>
      <c r="E161" s="78" t="s">
        <v>167</v>
      </c>
      <c r="F161" s="12"/>
      <c r="G161" s="12"/>
      <c r="H161" s="12"/>
      <c r="I161" s="12"/>
      <c r="J161" s="52"/>
      <c r="K161" s="56"/>
      <c r="L161" s="56"/>
      <c r="M161" s="56"/>
      <c r="N161" s="56"/>
      <c r="O161" s="56"/>
    </row>
    <row r="162" spans="1:15">
      <c r="A162" s="6"/>
      <c r="B162" s="6"/>
      <c r="C162" s="6"/>
      <c r="D162" s="2">
        <v>424</v>
      </c>
      <c r="E162" s="1" t="s">
        <v>22</v>
      </c>
      <c r="F162" s="12">
        <v>5000000</v>
      </c>
      <c r="G162" s="12">
        <v>0</v>
      </c>
      <c r="H162" s="12">
        <v>5000000</v>
      </c>
      <c r="I162" s="12"/>
      <c r="J162" s="52"/>
      <c r="K162" s="56"/>
      <c r="L162" s="56"/>
      <c r="M162" s="56"/>
      <c r="N162" s="56"/>
      <c r="O162" s="56"/>
    </row>
    <row r="163" spans="1:15">
      <c r="A163" s="6"/>
      <c r="B163" s="6"/>
      <c r="C163" s="6"/>
      <c r="D163" s="2"/>
      <c r="E163" s="90"/>
      <c r="F163" s="55">
        <f>F162</f>
        <v>5000000</v>
      </c>
      <c r="G163" s="33">
        <f>G162</f>
        <v>0</v>
      </c>
      <c r="H163" s="33">
        <f>SUM(H162)</f>
        <v>5000000</v>
      </c>
      <c r="I163" s="12"/>
      <c r="J163" s="52"/>
      <c r="K163" s="56"/>
      <c r="L163" s="56"/>
      <c r="M163" s="56"/>
      <c r="N163" s="56"/>
      <c r="O163" s="56"/>
    </row>
    <row r="164" spans="1:15">
      <c r="A164" s="6"/>
      <c r="B164" s="6"/>
      <c r="C164" s="6">
        <v>560</v>
      </c>
      <c r="D164" s="2"/>
      <c r="E164" s="91" t="s">
        <v>181</v>
      </c>
      <c r="F164" s="55"/>
      <c r="G164" s="12"/>
      <c r="H164" s="12"/>
      <c r="I164" s="12"/>
      <c r="J164" s="52"/>
      <c r="K164" s="56"/>
      <c r="L164" s="56"/>
      <c r="M164" s="56"/>
      <c r="N164" s="56"/>
      <c r="O164" s="56"/>
    </row>
    <row r="165" spans="1:15">
      <c r="A165" s="6"/>
      <c r="B165" s="6"/>
      <c r="C165" s="6"/>
      <c r="D165" s="2">
        <v>423</v>
      </c>
      <c r="E165" s="1" t="s">
        <v>7</v>
      </c>
      <c r="F165" s="38">
        <v>461490</v>
      </c>
      <c r="G165" s="12">
        <v>346790</v>
      </c>
      <c r="H165" s="12">
        <v>461490</v>
      </c>
      <c r="I165" s="12"/>
      <c r="J165" s="52"/>
      <c r="K165" s="56"/>
      <c r="L165" s="56"/>
      <c r="M165" s="56"/>
      <c r="N165" s="56"/>
      <c r="O165" s="56"/>
    </row>
    <row r="166" spans="1:15">
      <c r="A166" s="6"/>
      <c r="B166" s="6"/>
      <c r="C166" s="6"/>
      <c r="D166" s="2"/>
      <c r="E166" s="90"/>
      <c r="F166" s="55">
        <f>SUM(F165)</f>
        <v>461490</v>
      </c>
      <c r="G166" s="33">
        <f>SUM(G165)</f>
        <v>346790</v>
      </c>
      <c r="H166" s="33">
        <f>SUM(H165)</f>
        <v>461490</v>
      </c>
      <c r="I166" s="12"/>
      <c r="J166" s="52"/>
      <c r="K166" s="56"/>
      <c r="L166" s="56"/>
      <c r="M166" s="56"/>
      <c r="N166" s="56"/>
      <c r="O166" s="56"/>
    </row>
    <row r="167" spans="1:15">
      <c r="A167" s="6"/>
      <c r="B167" s="6"/>
      <c r="C167" s="6"/>
      <c r="D167" s="2"/>
      <c r="E167" s="90"/>
      <c r="F167" s="55"/>
      <c r="G167" s="33"/>
      <c r="H167" s="33"/>
      <c r="I167" s="33">
        <f t="shared" ref="I167:I168" si="16">F167-H167</f>
        <v>0</v>
      </c>
      <c r="J167" s="52"/>
      <c r="K167" s="56"/>
      <c r="L167" s="56"/>
      <c r="M167" s="56"/>
      <c r="N167" s="56"/>
      <c r="O167" s="56"/>
    </row>
    <row r="168" spans="1:15">
      <c r="A168" s="6"/>
      <c r="B168" s="6"/>
      <c r="C168" s="6"/>
      <c r="D168" s="1"/>
      <c r="E168" s="20" t="s">
        <v>193</v>
      </c>
      <c r="F168" s="21">
        <f>F146+F150+F158+F163+F166</f>
        <v>51701490</v>
      </c>
      <c r="G168" s="21">
        <f>G146+G150+G158+G163+G166</f>
        <v>1165129</v>
      </c>
      <c r="H168" s="21">
        <f>H146+H150+H158+H163+H166</f>
        <v>51701490</v>
      </c>
      <c r="I168" s="41">
        <f t="shared" si="16"/>
        <v>0</v>
      </c>
      <c r="J168" s="52"/>
      <c r="K168" s="56"/>
      <c r="L168" s="56"/>
      <c r="M168" s="56"/>
      <c r="N168" s="56"/>
      <c r="O168" s="56"/>
    </row>
    <row r="169" spans="1:15">
      <c r="A169" s="6"/>
      <c r="B169" s="6"/>
      <c r="C169" s="6"/>
      <c r="D169" s="1"/>
      <c r="E169" s="1"/>
      <c r="F169" s="12"/>
      <c r="G169" s="12"/>
      <c r="H169" s="28"/>
      <c r="I169" s="12"/>
      <c r="J169" s="52"/>
      <c r="K169" s="56"/>
      <c r="L169" s="56"/>
      <c r="M169" s="56"/>
      <c r="N169" s="56"/>
      <c r="O169" s="56"/>
    </row>
    <row r="170" spans="1:15" ht="30">
      <c r="A170" s="6"/>
      <c r="B170" s="6"/>
      <c r="C170" s="6"/>
      <c r="D170" s="1"/>
      <c r="E170" s="4" t="s">
        <v>103</v>
      </c>
      <c r="F170" s="12"/>
      <c r="G170" s="12"/>
      <c r="H170" s="28"/>
      <c r="I170" s="12"/>
      <c r="J170" s="52"/>
      <c r="K170" s="56"/>
      <c r="L170" s="56"/>
      <c r="M170" s="56"/>
      <c r="N170" s="56"/>
      <c r="O170" s="56"/>
    </row>
    <row r="171" spans="1:15" ht="30">
      <c r="A171" s="6"/>
      <c r="B171" s="6"/>
      <c r="C171" s="6"/>
      <c r="D171" s="1"/>
      <c r="E171" s="4" t="s">
        <v>174</v>
      </c>
      <c r="F171" s="12"/>
      <c r="G171" s="12"/>
      <c r="H171" s="28"/>
      <c r="I171" s="12"/>
      <c r="J171" s="52"/>
      <c r="K171" s="56"/>
      <c r="L171" s="56"/>
      <c r="M171" s="56"/>
      <c r="N171" s="56"/>
      <c r="O171" s="56"/>
    </row>
    <row r="172" spans="1:15">
      <c r="A172" s="6"/>
      <c r="B172" s="6"/>
      <c r="C172" s="6">
        <v>451</v>
      </c>
      <c r="D172" s="1"/>
      <c r="E172" s="77" t="s">
        <v>175</v>
      </c>
      <c r="F172" s="12"/>
      <c r="G172" s="12"/>
      <c r="H172" s="28"/>
      <c r="I172" s="12"/>
      <c r="J172" s="52"/>
      <c r="K172" s="56"/>
      <c r="L172" s="56"/>
      <c r="M172" s="56"/>
      <c r="N172" s="56"/>
      <c r="O172" s="56"/>
    </row>
    <row r="173" spans="1:15">
      <c r="A173" s="6"/>
      <c r="B173" s="6"/>
      <c r="C173" s="6"/>
      <c r="D173" s="2">
        <v>423</v>
      </c>
      <c r="E173" s="1" t="s">
        <v>7</v>
      </c>
      <c r="F173" s="28">
        <v>500000</v>
      </c>
      <c r="G173" s="28">
        <v>0</v>
      </c>
      <c r="H173" s="28">
        <v>500000</v>
      </c>
      <c r="I173" s="12">
        <f t="shared" ref="I173:I178" si="17">F173-H173</f>
        <v>0</v>
      </c>
      <c r="J173" s="52"/>
      <c r="K173" s="56"/>
      <c r="L173" s="52"/>
      <c r="M173" s="56"/>
      <c r="N173" s="52"/>
      <c r="O173" s="56"/>
    </row>
    <row r="174" spans="1:15">
      <c r="A174" s="6"/>
      <c r="B174" s="6"/>
      <c r="C174" s="6"/>
      <c r="D174" s="2">
        <v>424</v>
      </c>
      <c r="E174" s="1" t="s">
        <v>22</v>
      </c>
      <c r="F174" s="28">
        <v>12810000</v>
      </c>
      <c r="G174" s="28">
        <v>8460434</v>
      </c>
      <c r="H174" s="28">
        <v>12810000</v>
      </c>
      <c r="I174" s="12">
        <f t="shared" si="17"/>
        <v>0</v>
      </c>
      <c r="J174" s="52"/>
      <c r="K174" s="56"/>
      <c r="L174" s="52"/>
      <c r="M174" s="56"/>
      <c r="N174" s="52"/>
      <c r="O174" s="56"/>
    </row>
    <row r="175" spans="1:15">
      <c r="A175" s="6"/>
      <c r="B175" s="6"/>
      <c r="C175" s="6"/>
      <c r="D175" s="2">
        <v>425</v>
      </c>
      <c r="E175" s="7" t="s">
        <v>11</v>
      </c>
      <c r="F175" s="28">
        <v>59282270</v>
      </c>
      <c r="G175" s="28">
        <v>18435651</v>
      </c>
      <c r="H175" s="28">
        <v>59282270</v>
      </c>
      <c r="I175" s="12">
        <f t="shared" si="17"/>
        <v>0</v>
      </c>
      <c r="J175" s="52"/>
      <c r="K175" s="56"/>
      <c r="L175" s="52"/>
      <c r="M175" s="56"/>
      <c r="N175" s="52"/>
      <c r="O175" s="56"/>
    </row>
    <row r="176" spans="1:15">
      <c r="A176" s="6"/>
      <c r="B176" s="6"/>
      <c r="C176" s="6"/>
      <c r="D176" s="2">
        <v>426</v>
      </c>
      <c r="E176" s="7" t="s">
        <v>12</v>
      </c>
      <c r="F176" s="28">
        <v>300000</v>
      </c>
      <c r="G176" s="28">
        <v>30361</v>
      </c>
      <c r="H176" s="28">
        <v>300000</v>
      </c>
      <c r="I176" s="12">
        <f t="shared" si="17"/>
        <v>0</v>
      </c>
      <c r="J176" s="52"/>
      <c r="K176" s="56"/>
      <c r="L176" s="52"/>
      <c r="M176" s="56"/>
      <c r="N176" s="52"/>
      <c r="O176" s="56"/>
    </row>
    <row r="177" spans="1:15">
      <c r="A177" s="6"/>
      <c r="B177" s="6"/>
      <c r="C177" s="6"/>
      <c r="D177" s="2">
        <v>511</v>
      </c>
      <c r="E177" s="30" t="s">
        <v>19</v>
      </c>
      <c r="F177" s="28">
        <v>57494200</v>
      </c>
      <c r="G177" s="28">
        <v>7494200</v>
      </c>
      <c r="H177" s="28">
        <v>57494200</v>
      </c>
      <c r="I177" s="12">
        <f t="shared" si="17"/>
        <v>0</v>
      </c>
      <c r="J177" s="52"/>
      <c r="K177" s="56"/>
      <c r="L177" s="52"/>
      <c r="M177" s="56"/>
      <c r="N177" s="52"/>
      <c r="O177" s="56"/>
    </row>
    <row r="178" spans="1:15">
      <c r="A178" s="6"/>
      <c r="B178" s="6"/>
      <c r="C178" s="6"/>
      <c r="D178" s="2">
        <v>512</v>
      </c>
      <c r="E178" s="30" t="s">
        <v>24</v>
      </c>
      <c r="F178" s="28">
        <v>500000</v>
      </c>
      <c r="G178" s="28">
        <v>56110</v>
      </c>
      <c r="H178" s="28">
        <v>500000</v>
      </c>
      <c r="I178" s="12">
        <f t="shared" si="17"/>
        <v>0</v>
      </c>
      <c r="J178" s="52"/>
      <c r="K178" s="56"/>
      <c r="L178" s="52"/>
      <c r="M178" s="56"/>
      <c r="N178" s="52"/>
      <c r="O178" s="56"/>
    </row>
    <row r="179" spans="1:15">
      <c r="A179" s="6"/>
      <c r="B179" s="6"/>
      <c r="C179" s="6"/>
      <c r="D179" s="2"/>
      <c r="E179" s="23"/>
      <c r="F179" s="13">
        <f t="shared" ref="F179:H179" si="18">F173+F174+F175+F176+F177+F178</f>
        <v>130886470</v>
      </c>
      <c r="G179" s="13">
        <f>SUM(G173:G178)</f>
        <v>34476756</v>
      </c>
      <c r="H179" s="13">
        <f t="shared" si="18"/>
        <v>130886470</v>
      </c>
      <c r="I179" s="33">
        <f>F179-H179</f>
        <v>0</v>
      </c>
      <c r="J179" s="52"/>
      <c r="K179" s="56"/>
      <c r="L179" s="52"/>
      <c r="M179" s="56"/>
      <c r="N179" s="52"/>
      <c r="O179" s="56"/>
    </row>
    <row r="180" spans="1:15">
      <c r="A180" s="6"/>
      <c r="B180" s="6"/>
      <c r="C180" s="6"/>
      <c r="D180" s="2"/>
      <c r="E180" s="23"/>
      <c r="F180" s="13"/>
      <c r="G180" s="13"/>
      <c r="H180" s="13"/>
      <c r="I180" s="13"/>
      <c r="J180" s="52"/>
      <c r="K180" s="56"/>
      <c r="L180" s="52"/>
      <c r="M180" s="56"/>
      <c r="N180" s="52"/>
      <c r="O180" s="56"/>
    </row>
    <row r="181" spans="1:15">
      <c r="A181" s="6"/>
      <c r="B181" s="6"/>
      <c r="C181" s="6"/>
      <c r="D181" s="1"/>
      <c r="E181" s="5" t="s">
        <v>104</v>
      </c>
      <c r="F181" s="12"/>
      <c r="G181" s="12"/>
      <c r="H181" s="28"/>
      <c r="I181" s="12"/>
      <c r="J181" s="52"/>
      <c r="K181" s="56"/>
      <c r="L181" s="52"/>
      <c r="M181" s="56"/>
      <c r="N181" s="52"/>
      <c r="O181" s="56"/>
    </row>
    <row r="182" spans="1:15">
      <c r="A182" s="6"/>
      <c r="B182" s="6"/>
      <c r="C182" s="6">
        <v>451</v>
      </c>
      <c r="D182" s="1"/>
      <c r="E182" s="77" t="s">
        <v>175</v>
      </c>
      <c r="F182" s="12"/>
      <c r="G182" s="12"/>
      <c r="H182" s="28"/>
      <c r="I182" s="12"/>
      <c r="J182" s="52"/>
      <c r="K182" s="56"/>
      <c r="L182" s="52"/>
      <c r="M182" s="56"/>
      <c r="N182" s="52"/>
      <c r="O182" s="56"/>
    </row>
    <row r="183" spans="1:15">
      <c r="A183" s="6"/>
      <c r="B183" s="6"/>
      <c r="C183" s="6"/>
      <c r="D183" s="2">
        <v>423</v>
      </c>
      <c r="E183" s="1" t="s">
        <v>7</v>
      </c>
      <c r="F183" s="28">
        <v>47302800</v>
      </c>
      <c r="G183" s="28">
        <v>28625249</v>
      </c>
      <c r="H183" s="28">
        <v>47302800</v>
      </c>
      <c r="I183" s="12"/>
      <c r="J183" s="52"/>
      <c r="K183" s="56"/>
      <c r="L183" s="52"/>
      <c r="M183" s="56"/>
      <c r="N183" s="52"/>
      <c r="O183" s="56"/>
    </row>
    <row r="184" spans="1:15">
      <c r="A184" s="6"/>
      <c r="B184" s="6"/>
      <c r="C184" s="6"/>
      <c r="D184" s="1"/>
      <c r="E184" s="15"/>
      <c r="F184" s="13">
        <f t="shared" ref="F184:I184" si="19">SUM(F183)</f>
        <v>47302800</v>
      </c>
      <c r="G184" s="13">
        <f>SUM(G183)</f>
        <v>28625249</v>
      </c>
      <c r="H184" s="13">
        <f t="shared" si="19"/>
        <v>47302800</v>
      </c>
      <c r="I184" s="13">
        <f t="shared" si="19"/>
        <v>0</v>
      </c>
      <c r="J184" s="52"/>
      <c r="K184" s="56"/>
      <c r="L184" s="52"/>
      <c r="M184" s="56"/>
      <c r="N184" s="52"/>
      <c r="O184" s="56"/>
    </row>
    <row r="185" spans="1:15">
      <c r="A185" s="6"/>
      <c r="B185" s="6"/>
      <c r="C185" s="6"/>
      <c r="D185" s="1"/>
      <c r="E185" s="15"/>
      <c r="F185" s="13"/>
      <c r="G185" s="13"/>
      <c r="H185" s="13"/>
      <c r="I185" s="13"/>
      <c r="J185" s="52"/>
      <c r="K185" s="56"/>
      <c r="L185" s="52"/>
      <c r="M185" s="56"/>
      <c r="N185" s="52"/>
      <c r="O185" s="56"/>
    </row>
    <row r="186" spans="1:15">
      <c r="A186" s="6"/>
      <c r="B186" s="6"/>
      <c r="C186" s="6">
        <v>451</v>
      </c>
      <c r="D186" s="1"/>
      <c r="E186" s="71" t="s">
        <v>153</v>
      </c>
      <c r="F186" s="13"/>
      <c r="G186" s="13"/>
      <c r="H186" s="13"/>
      <c r="I186" s="13"/>
      <c r="J186" s="52"/>
      <c r="K186" s="56"/>
      <c r="L186" s="52"/>
      <c r="M186" s="56"/>
      <c r="N186" s="52"/>
      <c r="O186" s="56"/>
    </row>
    <row r="187" spans="1:15">
      <c r="A187" s="6"/>
      <c r="B187" s="6"/>
      <c r="C187" s="6"/>
      <c r="D187" s="2">
        <v>511</v>
      </c>
      <c r="E187" s="30" t="s">
        <v>19</v>
      </c>
      <c r="F187" s="38">
        <v>30000000</v>
      </c>
      <c r="G187" s="38">
        <v>0</v>
      </c>
      <c r="H187" s="38">
        <v>0</v>
      </c>
      <c r="I187" s="50">
        <f>F187-H187</f>
        <v>30000000</v>
      </c>
      <c r="J187" s="52"/>
      <c r="K187" s="56"/>
      <c r="L187" s="52"/>
      <c r="M187" s="56"/>
      <c r="N187" s="52"/>
      <c r="O187" s="56"/>
    </row>
    <row r="188" spans="1:15">
      <c r="A188" s="6"/>
      <c r="B188" s="6"/>
      <c r="C188" s="6"/>
      <c r="D188" s="1"/>
      <c r="E188" s="15"/>
      <c r="F188" s="13">
        <f>F187</f>
        <v>30000000</v>
      </c>
      <c r="G188" s="13">
        <f>SUM(G187)</f>
        <v>0</v>
      </c>
      <c r="H188" s="55">
        <f>SUM(H187)</f>
        <v>0</v>
      </c>
      <c r="I188" s="33"/>
      <c r="J188" s="52"/>
      <c r="K188" s="56"/>
      <c r="L188" s="52"/>
      <c r="M188" s="56"/>
      <c r="N188" s="61"/>
      <c r="O188" s="56"/>
    </row>
    <row r="189" spans="1:15">
      <c r="A189" s="6"/>
      <c r="B189" s="6"/>
      <c r="C189" s="6"/>
      <c r="D189" s="1"/>
      <c r="E189" s="20" t="s">
        <v>91</v>
      </c>
      <c r="F189" s="21">
        <f>F179+F184+F188</f>
        <v>208189270</v>
      </c>
      <c r="G189" s="21">
        <f>G179+G184+G188</f>
        <v>63102005</v>
      </c>
      <c r="H189" s="21">
        <f t="shared" ref="H189" si="20">H179+H184</f>
        <v>178189270</v>
      </c>
      <c r="I189" s="41">
        <f>F189-H189</f>
        <v>30000000</v>
      </c>
      <c r="J189" s="52"/>
      <c r="K189" s="56"/>
      <c r="L189" s="52"/>
      <c r="M189" s="56"/>
      <c r="N189" s="52"/>
      <c r="O189" s="56"/>
    </row>
    <row r="190" spans="1:15">
      <c r="A190" s="6"/>
      <c r="B190" s="6"/>
      <c r="C190" s="6"/>
      <c r="D190" s="1"/>
      <c r="E190" s="25"/>
      <c r="F190" s="26"/>
      <c r="G190" s="26"/>
      <c r="H190" s="26"/>
      <c r="I190" s="26"/>
      <c r="J190" s="52"/>
      <c r="K190" s="56"/>
      <c r="L190" s="52"/>
      <c r="M190" s="56"/>
      <c r="N190" s="52"/>
      <c r="O190" s="56"/>
    </row>
    <row r="191" spans="1:15">
      <c r="A191" s="6"/>
      <c r="B191" s="6"/>
      <c r="C191" s="6"/>
      <c r="D191" s="1"/>
      <c r="E191" s="5" t="s">
        <v>161</v>
      </c>
      <c r="F191" s="26"/>
      <c r="G191" s="26"/>
      <c r="H191" s="26"/>
      <c r="I191" s="26"/>
      <c r="J191" s="52"/>
      <c r="K191" s="56"/>
      <c r="L191" s="52"/>
      <c r="M191" s="56"/>
      <c r="N191" s="52"/>
      <c r="O191" s="56"/>
    </row>
    <row r="192" spans="1:15">
      <c r="A192" s="6"/>
      <c r="B192" s="6"/>
      <c r="C192" s="6">
        <v>912</v>
      </c>
      <c r="D192" s="45"/>
      <c r="E192" s="5" t="s">
        <v>149</v>
      </c>
      <c r="F192" s="26"/>
      <c r="G192" s="26"/>
      <c r="H192" s="26"/>
      <c r="I192" s="26"/>
      <c r="J192" s="52"/>
      <c r="K192" s="56"/>
      <c r="L192" s="52"/>
      <c r="M192" s="56"/>
      <c r="N192" s="52"/>
      <c r="O192" s="56"/>
    </row>
    <row r="193" spans="1:15">
      <c r="A193" s="6"/>
      <c r="B193" s="6"/>
      <c r="C193" s="6"/>
      <c r="D193" s="2">
        <v>511</v>
      </c>
      <c r="E193" s="30" t="s">
        <v>19</v>
      </c>
      <c r="F193" s="38">
        <v>8000000</v>
      </c>
      <c r="G193" s="38">
        <v>2943668</v>
      </c>
      <c r="H193" s="38">
        <v>8000000</v>
      </c>
      <c r="I193" s="26">
        <f>F193-H193</f>
        <v>0</v>
      </c>
      <c r="J193" s="52"/>
      <c r="K193" s="56"/>
      <c r="L193" s="52"/>
      <c r="M193" s="56"/>
      <c r="N193" s="52"/>
      <c r="O193" s="56"/>
    </row>
    <row r="194" spans="1:15">
      <c r="A194" s="6"/>
      <c r="B194" s="6"/>
      <c r="C194" s="6"/>
      <c r="D194" s="2"/>
      <c r="E194" s="20" t="s">
        <v>150</v>
      </c>
      <c r="F194" s="21">
        <f>F193</f>
        <v>8000000</v>
      </c>
      <c r="G194" s="21">
        <f>SUM(G193)</f>
        <v>2943668</v>
      </c>
      <c r="H194" s="21">
        <f>H193</f>
        <v>8000000</v>
      </c>
      <c r="I194" s="21">
        <f>F194-H194</f>
        <v>0</v>
      </c>
      <c r="J194" s="52"/>
      <c r="K194" s="56"/>
      <c r="L194" s="52"/>
      <c r="M194" s="56"/>
      <c r="N194" s="52"/>
      <c r="O194" s="56"/>
    </row>
    <row r="195" spans="1:15">
      <c r="A195" s="6"/>
      <c r="B195" s="6"/>
      <c r="C195" s="6"/>
      <c r="D195" s="1"/>
      <c r="E195" s="70"/>
      <c r="F195" s="28"/>
      <c r="G195" s="28"/>
      <c r="H195" s="28"/>
      <c r="I195" s="28"/>
      <c r="J195" s="52"/>
      <c r="K195" s="56"/>
      <c r="L195" s="52"/>
      <c r="M195" s="56"/>
      <c r="N195" s="52"/>
      <c r="O195" s="56"/>
    </row>
    <row r="196" spans="1:15">
      <c r="A196" s="6"/>
      <c r="B196" s="6"/>
      <c r="C196" s="6"/>
      <c r="D196" s="1"/>
      <c r="E196" s="5" t="s">
        <v>145</v>
      </c>
      <c r="F196" s="55"/>
      <c r="G196" s="55"/>
      <c r="H196" s="55"/>
      <c r="I196" s="26"/>
      <c r="J196" s="52"/>
      <c r="K196" s="56"/>
      <c r="L196" s="52"/>
      <c r="M196" s="56"/>
      <c r="N196" s="62"/>
      <c r="O196" s="56"/>
    </row>
    <row r="197" spans="1:15">
      <c r="A197" s="6"/>
      <c r="B197" s="6"/>
      <c r="C197" s="6">
        <v>912</v>
      </c>
      <c r="D197" s="45"/>
      <c r="E197" s="5" t="s">
        <v>146</v>
      </c>
      <c r="F197" s="55"/>
      <c r="G197" s="55"/>
      <c r="H197" s="55"/>
      <c r="I197" s="26"/>
      <c r="J197" s="52"/>
      <c r="K197" s="56"/>
      <c r="L197" s="52"/>
      <c r="M197" s="56"/>
      <c r="N197" s="52"/>
      <c r="O197" s="56"/>
    </row>
    <row r="198" spans="1:15">
      <c r="A198" s="6"/>
      <c r="B198" s="6"/>
      <c r="C198" s="6"/>
      <c r="D198" s="2">
        <v>425</v>
      </c>
      <c r="E198" s="7" t="s">
        <v>11</v>
      </c>
      <c r="F198" s="38">
        <v>2157300</v>
      </c>
      <c r="G198" s="38">
        <v>2156477</v>
      </c>
      <c r="H198" s="38">
        <v>2157300</v>
      </c>
      <c r="I198" s="38">
        <f>F198-H198</f>
        <v>0</v>
      </c>
      <c r="J198" s="52"/>
      <c r="K198" s="56"/>
      <c r="L198" s="61"/>
      <c r="M198" s="56"/>
      <c r="N198" s="52"/>
      <c r="O198" s="56"/>
    </row>
    <row r="199" spans="1:15">
      <c r="A199" s="6"/>
      <c r="B199" s="6"/>
      <c r="C199" s="6"/>
      <c r="D199" s="2"/>
      <c r="E199" s="20" t="s">
        <v>147</v>
      </c>
      <c r="F199" s="41">
        <f t="shared" ref="F199:I199" si="21">F198</f>
        <v>2157300</v>
      </c>
      <c r="G199" s="41">
        <f>SUM(G198)</f>
        <v>2156477</v>
      </c>
      <c r="H199" s="41">
        <f t="shared" si="21"/>
        <v>2157300</v>
      </c>
      <c r="I199" s="21">
        <f t="shared" si="21"/>
        <v>0</v>
      </c>
      <c r="J199" s="52"/>
      <c r="K199" s="56"/>
      <c r="L199" s="52"/>
      <c r="M199" s="56"/>
      <c r="N199" s="56"/>
      <c r="O199" s="56"/>
    </row>
    <row r="200" spans="1:15">
      <c r="A200" s="6"/>
      <c r="B200" s="6"/>
      <c r="C200" s="6"/>
      <c r="D200" s="1"/>
      <c r="E200" s="1"/>
      <c r="F200" s="12"/>
      <c r="G200" s="12"/>
      <c r="H200" s="28"/>
      <c r="I200" s="12"/>
      <c r="J200" s="52"/>
      <c r="K200" s="56"/>
      <c r="L200" s="52"/>
      <c r="M200" s="56"/>
      <c r="N200" s="56"/>
      <c r="O200" s="56"/>
    </row>
    <row r="201" spans="1:15">
      <c r="A201" s="6"/>
      <c r="B201" s="6"/>
      <c r="C201" s="16"/>
      <c r="D201" s="1"/>
      <c r="E201" s="5" t="s">
        <v>27</v>
      </c>
      <c r="F201" s="12"/>
      <c r="G201" s="12"/>
      <c r="H201" s="28"/>
      <c r="I201" s="12"/>
      <c r="J201" s="52"/>
      <c r="K201" s="56"/>
      <c r="L201" s="62"/>
      <c r="M201" s="56"/>
      <c r="N201" s="56"/>
      <c r="O201" s="56"/>
    </row>
    <row r="202" spans="1:15">
      <c r="A202" s="6"/>
      <c r="B202" s="6"/>
      <c r="C202" s="16"/>
      <c r="D202" s="1"/>
      <c r="E202" s="5" t="s">
        <v>134</v>
      </c>
      <c r="F202" s="12"/>
      <c r="G202" s="12"/>
      <c r="H202" s="28"/>
      <c r="I202" s="12"/>
      <c r="J202" s="52"/>
      <c r="K202" s="56"/>
      <c r="L202" s="56"/>
      <c r="M202" s="56"/>
      <c r="N202" s="56"/>
      <c r="O202" s="56"/>
    </row>
    <row r="203" spans="1:15">
      <c r="A203" s="6"/>
      <c r="B203" s="6"/>
      <c r="C203" s="6">
        <v>10</v>
      </c>
      <c r="D203" s="1"/>
      <c r="E203" s="78" t="s">
        <v>29</v>
      </c>
      <c r="F203" s="12"/>
      <c r="G203" s="12"/>
      <c r="H203" s="28"/>
      <c r="I203" s="12"/>
      <c r="J203" s="52"/>
      <c r="K203" s="56"/>
      <c r="L203" s="56"/>
      <c r="M203" s="56"/>
      <c r="N203" s="56"/>
      <c r="O203" s="56"/>
    </row>
    <row r="204" spans="1:15">
      <c r="A204" s="6"/>
      <c r="B204" s="6"/>
      <c r="C204" s="6"/>
      <c r="D204" s="2">
        <v>472</v>
      </c>
      <c r="E204" s="1" t="s">
        <v>30</v>
      </c>
      <c r="F204" s="28">
        <v>390000</v>
      </c>
      <c r="G204" s="28">
        <v>129402</v>
      </c>
      <c r="H204" s="28">
        <v>390000</v>
      </c>
      <c r="I204" s="12">
        <f>F204-H204</f>
        <v>0</v>
      </c>
      <c r="J204" s="52"/>
      <c r="K204" s="56"/>
      <c r="L204" s="56"/>
      <c r="M204" s="56"/>
      <c r="N204" s="56"/>
      <c r="O204" s="56"/>
    </row>
    <row r="205" spans="1:15">
      <c r="A205" s="6"/>
      <c r="B205" s="6"/>
      <c r="C205" s="6"/>
      <c r="D205" s="1"/>
      <c r="E205" s="1"/>
      <c r="F205" s="13">
        <f t="shared" ref="F205:I205" si="22">F204</f>
        <v>390000</v>
      </c>
      <c r="G205" s="13">
        <f>SUM(G204)</f>
        <v>129402</v>
      </c>
      <c r="H205" s="13">
        <f t="shared" si="22"/>
        <v>390000</v>
      </c>
      <c r="I205" s="13">
        <f t="shared" si="22"/>
        <v>0</v>
      </c>
      <c r="J205" s="52"/>
      <c r="K205" s="56"/>
      <c r="L205" s="56"/>
      <c r="M205" s="56"/>
      <c r="N205" s="56"/>
      <c r="O205" s="56"/>
    </row>
    <row r="206" spans="1:15" ht="33" customHeight="1">
      <c r="A206" s="6"/>
      <c r="B206" s="6"/>
      <c r="C206" s="16" t="s">
        <v>74</v>
      </c>
      <c r="D206" s="1"/>
      <c r="E206" s="77" t="s">
        <v>105</v>
      </c>
      <c r="F206" s="12"/>
      <c r="G206" s="12"/>
      <c r="H206" s="28"/>
      <c r="I206" s="12"/>
      <c r="J206" s="52"/>
      <c r="K206" s="56"/>
      <c r="L206" s="56"/>
      <c r="M206" s="56"/>
      <c r="N206" s="56"/>
      <c r="O206" s="56"/>
    </row>
    <row r="207" spans="1:15">
      <c r="A207" s="6"/>
      <c r="B207" s="6"/>
      <c r="C207" s="16"/>
      <c r="D207" s="2">
        <v>421</v>
      </c>
      <c r="E207" s="32" t="s">
        <v>5</v>
      </c>
      <c r="F207" s="28">
        <v>20000</v>
      </c>
      <c r="G207" s="28">
        <v>0</v>
      </c>
      <c r="H207" s="28">
        <v>20000</v>
      </c>
      <c r="I207" s="12">
        <v>0</v>
      </c>
      <c r="J207" s="52"/>
      <c r="K207" s="56"/>
      <c r="L207" s="56"/>
      <c r="M207" s="56"/>
      <c r="N207" s="56"/>
      <c r="O207" s="56"/>
    </row>
    <row r="208" spans="1:15">
      <c r="A208" s="6"/>
      <c r="B208" s="6"/>
      <c r="C208" s="6"/>
      <c r="D208" s="2">
        <v>472</v>
      </c>
      <c r="E208" s="1" t="s">
        <v>30</v>
      </c>
      <c r="F208" s="28">
        <v>2494450</v>
      </c>
      <c r="G208" s="28">
        <v>0</v>
      </c>
      <c r="H208" s="28">
        <v>2494450</v>
      </c>
      <c r="I208" s="12">
        <v>0</v>
      </c>
      <c r="J208" s="52"/>
      <c r="K208" s="56"/>
      <c r="L208" s="56"/>
      <c r="M208" s="56"/>
      <c r="N208" s="56"/>
      <c r="O208" s="56"/>
    </row>
    <row r="209" spans="1:15">
      <c r="A209" s="6"/>
      <c r="B209" s="6"/>
      <c r="C209" s="6"/>
      <c r="D209" s="92"/>
      <c r="E209" s="70"/>
      <c r="F209" s="55">
        <f>SUM(F207:F208)</f>
        <v>2514450</v>
      </c>
      <c r="G209" s="55">
        <f>SUM(G207:G208)</f>
        <v>0</v>
      </c>
      <c r="H209" s="55">
        <f>SUM(H207:H208)</f>
        <v>2514450</v>
      </c>
      <c r="I209" s="33"/>
      <c r="J209" s="52"/>
      <c r="K209" s="56"/>
      <c r="L209" s="56"/>
      <c r="M209" s="56"/>
      <c r="N209" s="56"/>
      <c r="O209" s="56"/>
    </row>
    <row r="210" spans="1:15">
      <c r="A210" s="6"/>
      <c r="B210" s="6"/>
      <c r="C210" s="6"/>
      <c r="D210" s="1"/>
      <c r="E210" s="89"/>
      <c r="F210" s="13"/>
      <c r="G210" s="13"/>
      <c r="H210" s="13"/>
      <c r="I210" s="13"/>
      <c r="J210" s="52"/>
      <c r="K210" s="56"/>
      <c r="L210" s="56"/>
      <c r="M210" s="56"/>
      <c r="N210" s="56"/>
      <c r="O210" s="56"/>
    </row>
    <row r="211" spans="1:15" ht="30">
      <c r="A211" s="6"/>
      <c r="B211" s="6"/>
      <c r="C211" s="34"/>
      <c r="D211" s="1"/>
      <c r="E211" s="31" t="s">
        <v>135</v>
      </c>
      <c r="F211" s="12"/>
      <c r="G211" s="12"/>
      <c r="H211" s="28"/>
      <c r="I211" s="12"/>
      <c r="J211" s="52"/>
      <c r="K211" s="56"/>
      <c r="L211" s="56"/>
      <c r="M211" s="56"/>
      <c r="N211" s="56"/>
      <c r="O211" s="56"/>
    </row>
    <row r="212" spans="1:15">
      <c r="A212" s="6"/>
      <c r="B212" s="6"/>
      <c r="C212" s="34" t="s">
        <v>72</v>
      </c>
      <c r="D212" s="1"/>
      <c r="E212" s="77" t="s">
        <v>31</v>
      </c>
      <c r="F212" s="12"/>
      <c r="G212" s="12"/>
      <c r="H212" s="28"/>
      <c r="I212" s="12"/>
      <c r="J212" s="52"/>
      <c r="K212" s="56"/>
      <c r="L212" s="56"/>
      <c r="M212" s="56"/>
      <c r="N212" s="56"/>
      <c r="O212" s="56"/>
    </row>
    <row r="213" spans="1:15">
      <c r="A213" s="6"/>
      <c r="B213" s="6"/>
      <c r="C213" s="16"/>
      <c r="D213" s="2">
        <v>4631</v>
      </c>
      <c r="E213" s="1" t="s">
        <v>33</v>
      </c>
      <c r="F213" s="12">
        <v>100000</v>
      </c>
      <c r="G213" s="12">
        <v>0</v>
      </c>
      <c r="H213" s="28">
        <v>100000</v>
      </c>
      <c r="I213" s="12">
        <v>0</v>
      </c>
      <c r="J213" s="52"/>
      <c r="K213" s="56"/>
      <c r="L213" s="56"/>
      <c r="M213" s="56"/>
      <c r="N213" s="56"/>
      <c r="O213" s="56"/>
    </row>
    <row r="214" spans="1:15">
      <c r="A214" s="6"/>
      <c r="B214" s="6"/>
      <c r="C214" s="16"/>
      <c r="D214" s="2"/>
      <c r="E214" s="1"/>
      <c r="F214" s="33">
        <f t="shared" ref="F214:I214" si="23">SUM(F213)</f>
        <v>100000</v>
      </c>
      <c r="G214" s="33">
        <f>SUM(G213)</f>
        <v>0</v>
      </c>
      <c r="H214" s="33">
        <f t="shared" si="23"/>
        <v>100000</v>
      </c>
      <c r="I214" s="13">
        <f t="shared" si="23"/>
        <v>0</v>
      </c>
      <c r="J214" s="52"/>
      <c r="K214" s="56"/>
      <c r="L214" s="56"/>
      <c r="M214" s="56"/>
      <c r="N214" s="56"/>
      <c r="O214" s="56"/>
    </row>
    <row r="215" spans="1:15" ht="31.5" customHeight="1">
      <c r="A215" s="6"/>
      <c r="B215" s="6"/>
      <c r="C215" s="16" t="s">
        <v>74</v>
      </c>
      <c r="D215" s="2"/>
      <c r="E215" s="77" t="s">
        <v>105</v>
      </c>
      <c r="F215" s="12"/>
      <c r="G215" s="12"/>
      <c r="H215" s="28"/>
      <c r="I215" s="12"/>
      <c r="J215" s="52"/>
      <c r="K215" s="56"/>
      <c r="L215" s="56"/>
      <c r="M215" s="56"/>
      <c r="N215" s="56"/>
      <c r="O215" s="56"/>
    </row>
    <row r="216" spans="1:15">
      <c r="A216" s="6"/>
      <c r="B216" s="6"/>
      <c r="C216" s="16"/>
      <c r="D216" s="2">
        <v>472</v>
      </c>
      <c r="E216" s="1" t="s">
        <v>30</v>
      </c>
      <c r="F216" s="12">
        <v>100000</v>
      </c>
      <c r="G216" s="12">
        <v>0</v>
      </c>
      <c r="H216" s="28">
        <v>100000</v>
      </c>
      <c r="I216" s="12">
        <v>0</v>
      </c>
      <c r="J216" s="52"/>
      <c r="K216" s="56"/>
      <c r="L216" s="56"/>
      <c r="M216" s="56"/>
      <c r="N216" s="56"/>
      <c r="O216" s="56"/>
    </row>
    <row r="217" spans="1:15">
      <c r="A217" s="6"/>
      <c r="B217" s="6"/>
      <c r="C217" s="6"/>
      <c r="D217" s="1"/>
      <c r="E217" s="1"/>
      <c r="F217" s="13">
        <f t="shared" ref="F217:I217" si="24">SUM(F216)</f>
        <v>100000</v>
      </c>
      <c r="G217" s="13">
        <f>SUM(G216)</f>
        <v>0</v>
      </c>
      <c r="H217" s="13">
        <f t="shared" si="24"/>
        <v>100000</v>
      </c>
      <c r="I217" s="13">
        <f t="shared" si="24"/>
        <v>0</v>
      </c>
      <c r="J217" s="52"/>
      <c r="K217" s="56"/>
      <c r="L217" s="56"/>
      <c r="M217" s="56"/>
      <c r="N217" s="56"/>
      <c r="O217" s="56"/>
    </row>
    <row r="218" spans="1:15">
      <c r="A218" s="6"/>
      <c r="B218" s="6"/>
      <c r="C218" s="16"/>
      <c r="D218" s="1"/>
      <c r="E218" s="36" t="s">
        <v>136</v>
      </c>
      <c r="F218" s="12"/>
      <c r="G218" s="12"/>
      <c r="H218" s="28"/>
      <c r="I218" s="12"/>
      <c r="J218" s="52"/>
      <c r="K218" s="56"/>
      <c r="L218" s="56"/>
      <c r="M218" s="56"/>
      <c r="N218" s="56"/>
      <c r="O218" s="56"/>
    </row>
    <row r="219" spans="1:15" ht="30">
      <c r="A219" s="6"/>
      <c r="B219" s="6"/>
      <c r="C219" s="16" t="s">
        <v>74</v>
      </c>
      <c r="D219" s="1"/>
      <c r="E219" s="77" t="s">
        <v>105</v>
      </c>
      <c r="F219" s="12"/>
      <c r="G219" s="12"/>
      <c r="H219" s="28"/>
      <c r="I219" s="12"/>
      <c r="J219" s="52"/>
      <c r="K219" s="56"/>
      <c r="L219" s="56"/>
      <c r="M219" s="56"/>
      <c r="N219" s="56"/>
      <c r="O219" s="56"/>
    </row>
    <row r="220" spans="1:15">
      <c r="A220" s="6"/>
      <c r="B220" s="6"/>
      <c r="C220" s="6"/>
      <c r="D220" s="2">
        <v>472</v>
      </c>
      <c r="E220" s="1" t="s">
        <v>30</v>
      </c>
      <c r="F220" s="28">
        <v>4300000</v>
      </c>
      <c r="G220" s="28">
        <v>889330</v>
      </c>
      <c r="H220" s="28">
        <v>4300000</v>
      </c>
      <c r="I220" s="12">
        <f t="shared" ref="I220:I221" si="25">F220-H220</f>
        <v>0</v>
      </c>
      <c r="J220" s="52"/>
      <c r="K220" s="56"/>
      <c r="L220" s="56"/>
      <c r="M220" s="56"/>
      <c r="N220" s="56"/>
      <c r="O220" s="56"/>
    </row>
    <row r="221" spans="1:15">
      <c r="A221" s="6"/>
      <c r="B221" s="6"/>
      <c r="C221" s="6"/>
      <c r="D221" s="2">
        <v>481</v>
      </c>
      <c r="E221" s="1" t="s">
        <v>9</v>
      </c>
      <c r="F221" s="28">
        <v>1000000</v>
      </c>
      <c r="G221" s="28">
        <v>749400</v>
      </c>
      <c r="H221" s="28">
        <v>1000000</v>
      </c>
      <c r="I221" s="12">
        <f t="shared" si="25"/>
        <v>0</v>
      </c>
      <c r="J221" s="52"/>
      <c r="K221" s="56"/>
      <c r="L221" s="56"/>
      <c r="M221" s="56"/>
      <c r="N221" s="56"/>
      <c r="O221" s="56"/>
    </row>
    <row r="222" spans="1:15">
      <c r="A222" s="6"/>
      <c r="B222" s="6"/>
      <c r="C222" s="6"/>
      <c r="D222" s="1"/>
      <c r="E222" s="1"/>
      <c r="F222" s="13">
        <f t="shared" ref="F222:I222" si="26">SUM(F220:F221)</f>
        <v>5300000</v>
      </c>
      <c r="G222" s="13">
        <f>SUM(G220:G221)</f>
        <v>1638730</v>
      </c>
      <c r="H222" s="13">
        <f t="shared" si="26"/>
        <v>5300000</v>
      </c>
      <c r="I222" s="13">
        <f t="shared" si="26"/>
        <v>0</v>
      </c>
      <c r="J222" s="52"/>
      <c r="K222" s="56"/>
      <c r="L222" s="56"/>
      <c r="M222" s="56"/>
      <c r="N222" s="56"/>
      <c r="O222" s="56"/>
    </row>
    <row r="223" spans="1:15">
      <c r="A223" s="6"/>
      <c r="B223" s="6"/>
      <c r="C223" s="16"/>
      <c r="D223" s="1"/>
      <c r="E223" s="36" t="s">
        <v>93</v>
      </c>
      <c r="F223" s="12"/>
      <c r="G223" s="12"/>
      <c r="H223" s="28"/>
      <c r="I223" s="12"/>
      <c r="J223" s="52"/>
      <c r="K223" s="56"/>
      <c r="L223" s="56"/>
      <c r="M223" s="56"/>
      <c r="N223" s="56"/>
      <c r="O223" s="56"/>
    </row>
    <row r="224" spans="1:15">
      <c r="A224" s="6"/>
      <c r="B224" s="6"/>
      <c r="C224" s="16" t="s">
        <v>72</v>
      </c>
      <c r="D224" s="1"/>
      <c r="E224" s="78" t="s">
        <v>31</v>
      </c>
      <c r="F224" s="12"/>
      <c r="G224" s="12"/>
      <c r="H224" s="28"/>
      <c r="I224" s="12"/>
      <c r="J224" s="52"/>
      <c r="K224" s="56"/>
      <c r="L224" s="56"/>
      <c r="M224" s="56"/>
      <c r="N224" s="56"/>
      <c r="O224" s="56"/>
    </row>
    <row r="225" spans="1:15">
      <c r="A225" s="6"/>
      <c r="B225" s="6"/>
      <c r="C225" s="16"/>
      <c r="D225" s="2">
        <v>472</v>
      </c>
      <c r="E225" s="1" t="s">
        <v>81</v>
      </c>
      <c r="F225" s="12">
        <v>17000000</v>
      </c>
      <c r="G225" s="12">
        <v>9443402</v>
      </c>
      <c r="H225" s="28">
        <v>17000000</v>
      </c>
      <c r="I225" s="12">
        <f>F225-H225</f>
        <v>0</v>
      </c>
      <c r="J225" s="52"/>
      <c r="K225" s="56"/>
      <c r="L225" s="56"/>
      <c r="M225" s="56"/>
      <c r="N225" s="56"/>
      <c r="O225" s="56"/>
    </row>
    <row r="226" spans="1:15">
      <c r="A226" s="6"/>
      <c r="B226" s="6"/>
      <c r="C226" s="16"/>
      <c r="D226" s="2"/>
      <c r="E226" s="1"/>
      <c r="F226" s="33">
        <f t="shared" ref="F226:I226" si="27">SUM(F225)</f>
        <v>17000000</v>
      </c>
      <c r="G226" s="33">
        <f>SUM(G225)</f>
        <v>9443402</v>
      </c>
      <c r="H226" s="33">
        <f t="shared" si="27"/>
        <v>17000000</v>
      </c>
      <c r="I226" s="13">
        <f t="shared" si="27"/>
        <v>0</v>
      </c>
      <c r="J226" s="52"/>
      <c r="K226" s="56"/>
      <c r="L226" s="56"/>
      <c r="M226" s="56"/>
      <c r="N226" s="56"/>
      <c r="O226" s="56"/>
    </row>
    <row r="227" spans="1:15">
      <c r="A227" s="6"/>
      <c r="B227" s="6"/>
      <c r="C227" s="16" t="s">
        <v>73</v>
      </c>
      <c r="D227" s="2"/>
      <c r="E227" s="78" t="s">
        <v>32</v>
      </c>
      <c r="F227" s="12"/>
      <c r="G227" s="12"/>
      <c r="H227" s="28"/>
      <c r="I227" s="12"/>
      <c r="J227" s="52"/>
      <c r="K227" s="56"/>
      <c r="L227" s="56"/>
      <c r="M227" s="56"/>
      <c r="N227" s="56"/>
      <c r="O227" s="56"/>
    </row>
    <row r="228" spans="1:15">
      <c r="A228" s="6"/>
      <c r="B228" s="6"/>
      <c r="C228" s="16"/>
      <c r="D228" s="2">
        <v>421</v>
      </c>
      <c r="E228" s="1" t="s">
        <v>5</v>
      </c>
      <c r="F228" s="12">
        <v>520000</v>
      </c>
      <c r="G228" s="12">
        <v>51836</v>
      </c>
      <c r="H228" s="28">
        <v>520000</v>
      </c>
      <c r="I228" s="12">
        <f t="shared" ref="I228:I230" si="28">F228-H228</f>
        <v>0</v>
      </c>
      <c r="J228" s="52"/>
      <c r="K228" s="56"/>
      <c r="L228" s="56"/>
      <c r="M228" s="56"/>
      <c r="N228" s="56"/>
      <c r="O228" s="56"/>
    </row>
    <row r="229" spans="1:15">
      <c r="A229" s="6"/>
      <c r="B229" s="6"/>
      <c r="C229" s="16"/>
      <c r="D229" s="2">
        <v>425</v>
      </c>
      <c r="E229" s="1" t="s">
        <v>11</v>
      </c>
      <c r="F229" s="12">
        <v>20000</v>
      </c>
      <c r="G229" s="12">
        <v>0</v>
      </c>
      <c r="H229" s="28">
        <v>20000</v>
      </c>
      <c r="I229" s="12">
        <f t="shared" si="28"/>
        <v>0</v>
      </c>
      <c r="J229" s="52"/>
      <c r="K229" s="56"/>
      <c r="L229" s="56"/>
      <c r="M229" s="56"/>
      <c r="N229" s="56"/>
      <c r="O229" s="56"/>
    </row>
    <row r="230" spans="1:15">
      <c r="A230" s="6"/>
      <c r="B230" s="6"/>
      <c r="C230" s="16"/>
      <c r="D230" s="2">
        <v>426</v>
      </c>
      <c r="E230" s="1" t="s">
        <v>12</v>
      </c>
      <c r="F230" s="12">
        <v>60000</v>
      </c>
      <c r="G230" s="12">
        <v>0</v>
      </c>
      <c r="H230" s="28">
        <v>60000</v>
      </c>
      <c r="I230" s="12">
        <f t="shared" si="28"/>
        <v>0</v>
      </c>
      <c r="J230" s="52"/>
      <c r="K230" s="56"/>
      <c r="L230" s="56"/>
      <c r="M230" s="56"/>
      <c r="N230" s="56"/>
      <c r="O230" s="56"/>
    </row>
    <row r="231" spans="1:15">
      <c r="A231" s="6"/>
      <c r="B231" s="6"/>
      <c r="C231" s="6"/>
      <c r="D231" s="1"/>
      <c r="E231" s="1"/>
      <c r="F231" s="13">
        <f t="shared" ref="F231:I231" si="29">SUM(F228:F230)</f>
        <v>600000</v>
      </c>
      <c r="G231" s="13">
        <f>SUM(G228:G230)</f>
        <v>51836</v>
      </c>
      <c r="H231" s="13">
        <f t="shared" si="29"/>
        <v>600000</v>
      </c>
      <c r="I231" s="13">
        <f t="shared" si="29"/>
        <v>0</v>
      </c>
      <c r="J231" s="52"/>
      <c r="K231" s="56"/>
      <c r="L231" s="56"/>
      <c r="M231" s="56"/>
      <c r="N231" s="56"/>
      <c r="O231" s="56"/>
    </row>
    <row r="232" spans="1:15" ht="30">
      <c r="A232" s="6"/>
      <c r="B232" s="6"/>
      <c r="C232" s="16" t="s">
        <v>74</v>
      </c>
      <c r="D232" s="1"/>
      <c r="E232" s="31" t="s">
        <v>202</v>
      </c>
      <c r="F232" s="13"/>
      <c r="G232" s="13"/>
      <c r="H232" s="13"/>
      <c r="I232" s="13"/>
      <c r="J232" s="52"/>
      <c r="K232" s="56"/>
      <c r="L232" s="56"/>
      <c r="M232" s="56"/>
      <c r="N232" s="56"/>
      <c r="O232" s="56"/>
    </row>
    <row r="233" spans="1:15">
      <c r="A233" s="6"/>
      <c r="B233" s="6"/>
      <c r="C233" s="6"/>
      <c r="D233" s="1">
        <v>472</v>
      </c>
      <c r="E233" s="1" t="s">
        <v>81</v>
      </c>
      <c r="F233" s="50">
        <v>7417060</v>
      </c>
      <c r="G233" s="50">
        <v>1983583</v>
      </c>
      <c r="H233" s="50">
        <v>7417060</v>
      </c>
      <c r="I233" s="50">
        <f>F233-H233</f>
        <v>0</v>
      </c>
      <c r="J233" s="52"/>
      <c r="K233" s="56"/>
      <c r="L233" s="56"/>
      <c r="M233" s="56"/>
      <c r="N233" s="56"/>
      <c r="O233" s="56"/>
    </row>
    <row r="234" spans="1:15">
      <c r="A234" s="6"/>
      <c r="B234" s="6"/>
      <c r="C234" s="6"/>
      <c r="D234" s="1"/>
      <c r="E234" s="1"/>
      <c r="F234" s="13">
        <f>F233</f>
        <v>7417060</v>
      </c>
      <c r="G234" s="13">
        <v>1983583</v>
      </c>
      <c r="H234" s="13">
        <f>SUM(H233)</f>
        <v>7417060</v>
      </c>
      <c r="I234" s="13">
        <f>SUM(I233)</f>
        <v>0</v>
      </c>
      <c r="J234" s="52"/>
      <c r="K234" s="56"/>
      <c r="L234" s="56"/>
      <c r="M234" s="56"/>
      <c r="N234" s="56"/>
      <c r="O234" s="56"/>
    </row>
    <row r="235" spans="1:15">
      <c r="A235" s="6"/>
      <c r="B235" s="6"/>
      <c r="C235" s="6"/>
      <c r="D235" s="1"/>
      <c r="E235" s="1"/>
      <c r="F235" s="13"/>
      <c r="G235" s="13"/>
      <c r="H235" s="13"/>
      <c r="I235" s="13"/>
      <c r="J235" s="52"/>
      <c r="K235" s="56"/>
      <c r="L235" s="56"/>
      <c r="M235" s="56"/>
      <c r="N235" s="56"/>
      <c r="O235" s="56"/>
    </row>
    <row r="236" spans="1:15">
      <c r="A236" s="6"/>
      <c r="B236" s="6"/>
      <c r="C236" s="6"/>
      <c r="D236" s="1"/>
      <c r="E236" s="20" t="s">
        <v>194</v>
      </c>
      <c r="F236" s="21">
        <f>F205+F209+F214+F217+F222+F226+F231+F234</f>
        <v>33421510</v>
      </c>
      <c r="G236" s="21">
        <f>G205+G209+G214+G217+G222+G226+G231+G234</f>
        <v>13246953</v>
      </c>
      <c r="H236" s="21">
        <f>H205+H209+H214+H217+H222+H226+H231+H234</f>
        <v>33421510</v>
      </c>
      <c r="I236" s="21">
        <f>F236-H236</f>
        <v>0</v>
      </c>
      <c r="J236" s="52"/>
      <c r="K236" s="56"/>
      <c r="L236" s="56"/>
      <c r="M236" s="56"/>
      <c r="N236" s="56"/>
      <c r="O236" s="56"/>
    </row>
    <row r="237" spans="1:15">
      <c r="A237" s="6"/>
      <c r="B237" s="6"/>
      <c r="C237" s="6"/>
      <c r="D237" s="1"/>
      <c r="E237" s="25"/>
      <c r="F237" s="26"/>
      <c r="G237" s="26"/>
      <c r="H237" s="28"/>
      <c r="I237" s="12"/>
      <c r="J237" s="52"/>
      <c r="K237" s="56"/>
      <c r="L237" s="56"/>
      <c r="M237" s="56"/>
      <c r="N237" s="56"/>
      <c r="O237" s="56"/>
    </row>
    <row r="238" spans="1:15">
      <c r="A238" s="6"/>
      <c r="B238" s="6"/>
      <c r="C238" s="6"/>
      <c r="D238" s="1"/>
      <c r="E238" s="5" t="s">
        <v>88</v>
      </c>
      <c r="F238" s="26"/>
      <c r="G238" s="26"/>
      <c r="H238" s="28"/>
      <c r="I238" s="12"/>
      <c r="J238" s="52"/>
      <c r="K238" s="56"/>
      <c r="L238" s="56"/>
      <c r="M238" s="56"/>
      <c r="N238" s="56"/>
      <c r="O238" s="56"/>
    </row>
    <row r="239" spans="1:15">
      <c r="A239" s="6"/>
      <c r="B239" s="6"/>
      <c r="C239" s="6"/>
      <c r="D239" s="1"/>
      <c r="E239" s="76" t="s">
        <v>137</v>
      </c>
      <c r="F239" s="26"/>
      <c r="G239" s="26"/>
      <c r="H239" s="28"/>
      <c r="I239" s="12"/>
      <c r="J239" s="52"/>
      <c r="K239" s="56"/>
      <c r="L239" s="56"/>
      <c r="M239" s="56"/>
      <c r="N239" s="56"/>
      <c r="O239" s="56"/>
    </row>
    <row r="240" spans="1:15">
      <c r="A240" s="6"/>
      <c r="B240" s="6"/>
      <c r="C240" s="6">
        <v>721</v>
      </c>
      <c r="D240" s="1"/>
      <c r="E240" s="75" t="s">
        <v>163</v>
      </c>
      <c r="F240" s="26"/>
      <c r="G240" s="26"/>
      <c r="H240" s="28"/>
      <c r="I240" s="12"/>
      <c r="J240" s="52"/>
      <c r="K240" s="56"/>
      <c r="L240" s="56"/>
      <c r="M240" s="56"/>
      <c r="N240" s="56"/>
      <c r="O240" s="56"/>
    </row>
    <row r="241" spans="1:15">
      <c r="A241" s="6"/>
      <c r="B241" s="6"/>
      <c r="C241" s="6"/>
      <c r="D241" s="2">
        <v>424</v>
      </c>
      <c r="E241" s="1" t="s">
        <v>22</v>
      </c>
      <c r="F241" s="27">
        <v>1000000</v>
      </c>
      <c r="G241" s="27">
        <v>607595</v>
      </c>
      <c r="H241" s="28">
        <v>1000000</v>
      </c>
      <c r="I241" s="12">
        <f>F241-H241</f>
        <v>0</v>
      </c>
      <c r="J241" s="52"/>
      <c r="K241" s="56"/>
      <c r="L241" s="56"/>
      <c r="M241" s="56"/>
      <c r="N241" s="56"/>
      <c r="O241" s="56"/>
    </row>
    <row r="242" spans="1:15">
      <c r="A242" s="6"/>
      <c r="B242" s="6"/>
      <c r="C242" s="6"/>
      <c r="D242" s="2"/>
      <c r="E242" s="1"/>
      <c r="F242" s="55">
        <f>F241</f>
        <v>1000000</v>
      </c>
      <c r="G242" s="55">
        <f>SUM(G241)</f>
        <v>607595</v>
      </c>
      <c r="H242" s="55">
        <f>H241</f>
        <v>1000000</v>
      </c>
      <c r="I242" s="33">
        <f>I241</f>
        <v>0</v>
      </c>
      <c r="J242" s="52"/>
      <c r="K242" s="56"/>
      <c r="L242" s="56"/>
      <c r="M242" s="56"/>
      <c r="N242" s="56"/>
      <c r="O242" s="56"/>
    </row>
    <row r="243" spans="1:15" ht="30">
      <c r="A243" s="6"/>
      <c r="B243" s="6"/>
      <c r="C243" s="6"/>
      <c r="D243" s="2"/>
      <c r="E243" s="31" t="s">
        <v>162</v>
      </c>
      <c r="F243" s="27"/>
      <c r="G243" s="27"/>
      <c r="H243" s="28"/>
      <c r="I243" s="12"/>
      <c r="J243" s="52"/>
      <c r="K243" s="56"/>
      <c r="L243" s="56"/>
      <c r="M243" s="56"/>
      <c r="N243" s="56"/>
      <c r="O243" s="56"/>
    </row>
    <row r="244" spans="1:15">
      <c r="A244" s="6"/>
      <c r="B244" s="6"/>
      <c r="C244" s="6">
        <v>722</v>
      </c>
      <c r="D244" s="2"/>
      <c r="E244" s="77" t="s">
        <v>164</v>
      </c>
      <c r="F244" s="27"/>
      <c r="G244" s="27"/>
      <c r="H244" s="28"/>
      <c r="I244" s="12"/>
      <c r="J244" s="52"/>
      <c r="K244" s="56"/>
      <c r="L244" s="56"/>
      <c r="M244" s="56"/>
      <c r="N244" s="56"/>
      <c r="O244" s="56"/>
    </row>
    <row r="245" spans="1:15">
      <c r="A245" s="6"/>
      <c r="B245" s="6"/>
      <c r="C245" s="6"/>
      <c r="D245" s="2">
        <v>424</v>
      </c>
      <c r="E245" s="1" t="s">
        <v>22</v>
      </c>
      <c r="F245" s="27">
        <v>1500000</v>
      </c>
      <c r="G245" s="27">
        <v>237850</v>
      </c>
      <c r="H245" s="28">
        <v>1500000</v>
      </c>
      <c r="I245" s="12"/>
      <c r="J245" s="52"/>
      <c r="K245" s="56"/>
      <c r="L245" s="56"/>
      <c r="M245" s="56"/>
      <c r="N245" s="56"/>
      <c r="O245" s="56"/>
    </row>
    <row r="246" spans="1:15">
      <c r="A246" s="6"/>
      <c r="B246" s="6"/>
      <c r="C246" s="6"/>
      <c r="D246" s="2"/>
      <c r="E246" s="1"/>
      <c r="F246" s="55">
        <f>F245</f>
        <v>1500000</v>
      </c>
      <c r="G246" s="55">
        <f>SUM(G245)</f>
        <v>237850</v>
      </c>
      <c r="H246" s="55">
        <f>H245</f>
        <v>1500000</v>
      </c>
      <c r="I246" s="12"/>
      <c r="J246" s="52"/>
      <c r="K246" s="56"/>
      <c r="L246" s="56"/>
      <c r="M246" s="56"/>
      <c r="N246" s="56"/>
      <c r="O246" s="56"/>
    </row>
    <row r="247" spans="1:15">
      <c r="A247" s="6"/>
      <c r="B247" s="6"/>
      <c r="C247" s="6"/>
      <c r="D247" s="1"/>
      <c r="E247" s="20" t="s">
        <v>89</v>
      </c>
      <c r="F247" s="21">
        <f>F242+F246</f>
        <v>2500000</v>
      </c>
      <c r="G247" s="21">
        <f>G242+G246</f>
        <v>845445</v>
      </c>
      <c r="H247" s="21">
        <f>H242+H246</f>
        <v>2500000</v>
      </c>
      <c r="I247" s="21">
        <f t="shared" ref="I247" si="30">SUM(I241)</f>
        <v>0</v>
      </c>
      <c r="J247" s="52"/>
      <c r="K247" s="56"/>
      <c r="L247" s="56"/>
      <c r="M247" s="56"/>
      <c r="N247" s="56"/>
      <c r="O247" s="56"/>
    </row>
    <row r="248" spans="1:15">
      <c r="A248" s="6"/>
      <c r="B248" s="6"/>
      <c r="C248" s="6"/>
      <c r="D248" s="1"/>
      <c r="E248" s="1"/>
      <c r="F248" s="12"/>
      <c r="G248" s="12"/>
      <c r="H248" s="28"/>
      <c r="I248" s="12"/>
      <c r="J248" s="52"/>
      <c r="K248" s="56"/>
      <c r="L248" s="56"/>
      <c r="M248" s="56"/>
      <c r="N248" s="56"/>
      <c r="O248" s="56"/>
    </row>
    <row r="249" spans="1:15">
      <c r="A249" s="6"/>
      <c r="B249" s="6"/>
      <c r="C249" s="6"/>
      <c r="D249" s="1"/>
      <c r="E249" s="36" t="s">
        <v>106</v>
      </c>
      <c r="F249" s="12"/>
      <c r="G249" s="12"/>
      <c r="H249" s="28"/>
      <c r="I249" s="12"/>
      <c r="J249" s="52"/>
      <c r="K249" s="56"/>
      <c r="L249" s="56"/>
      <c r="M249" s="56"/>
      <c r="N249" s="56"/>
      <c r="O249" s="56"/>
    </row>
    <row r="250" spans="1:15" ht="30">
      <c r="A250" s="6"/>
      <c r="B250" s="6"/>
      <c r="C250" s="6"/>
      <c r="D250" s="1"/>
      <c r="E250" s="31" t="s">
        <v>107</v>
      </c>
      <c r="F250" s="12"/>
      <c r="G250" s="12"/>
      <c r="H250" s="28"/>
      <c r="I250" s="12"/>
      <c r="J250" s="52"/>
      <c r="K250" s="56"/>
      <c r="L250" s="56"/>
      <c r="M250" s="56"/>
      <c r="N250" s="56"/>
      <c r="O250" s="56"/>
    </row>
    <row r="251" spans="1:15">
      <c r="A251" s="6"/>
      <c r="B251" s="6"/>
      <c r="C251" s="6">
        <v>820</v>
      </c>
      <c r="D251" s="1"/>
      <c r="E251" s="35" t="s">
        <v>108</v>
      </c>
      <c r="F251" s="12"/>
      <c r="G251" s="12"/>
      <c r="H251" s="28"/>
      <c r="I251" s="12"/>
      <c r="J251" s="52"/>
      <c r="K251" s="56"/>
      <c r="L251" s="56"/>
      <c r="M251" s="56"/>
      <c r="N251" s="56"/>
      <c r="O251" s="56"/>
    </row>
    <row r="252" spans="1:15">
      <c r="A252" s="6"/>
      <c r="B252" s="6"/>
      <c r="C252" s="6"/>
      <c r="D252" s="2">
        <v>481</v>
      </c>
      <c r="E252" s="1" t="s">
        <v>9</v>
      </c>
      <c r="F252" s="28">
        <v>16600000</v>
      </c>
      <c r="G252" s="28">
        <v>12654005</v>
      </c>
      <c r="H252" s="28">
        <v>16600000</v>
      </c>
      <c r="I252" s="12">
        <f>F252-H252</f>
        <v>0</v>
      </c>
      <c r="J252" s="52"/>
      <c r="K252" s="56"/>
      <c r="L252" s="56"/>
      <c r="M252" s="56"/>
      <c r="N252" s="56"/>
      <c r="O252" s="56"/>
    </row>
    <row r="253" spans="1:15">
      <c r="A253" s="6"/>
      <c r="B253" s="6"/>
      <c r="C253" s="6"/>
      <c r="D253" s="2"/>
      <c r="E253" s="1"/>
      <c r="F253" s="12"/>
      <c r="G253" s="12"/>
      <c r="H253" s="28"/>
      <c r="I253" s="12"/>
      <c r="J253" s="52"/>
      <c r="K253" s="56"/>
      <c r="L253" s="56"/>
      <c r="M253" s="56"/>
      <c r="N253" s="56"/>
      <c r="O253" s="56"/>
    </row>
    <row r="254" spans="1:15">
      <c r="A254" s="6"/>
      <c r="B254" s="6"/>
      <c r="C254" s="6">
        <v>840</v>
      </c>
      <c r="D254" s="1"/>
      <c r="E254" s="37" t="s">
        <v>56</v>
      </c>
      <c r="F254" s="12"/>
      <c r="G254" s="12"/>
      <c r="H254" s="28"/>
      <c r="I254" s="12"/>
      <c r="J254" s="52"/>
      <c r="K254" s="56"/>
      <c r="L254" s="56"/>
      <c r="M254" s="56"/>
      <c r="N254" s="56"/>
      <c r="O254" s="56"/>
    </row>
    <row r="255" spans="1:15">
      <c r="A255" s="6"/>
      <c r="B255" s="6"/>
      <c r="C255" s="6"/>
      <c r="D255" s="2">
        <v>481</v>
      </c>
      <c r="E255" s="1" t="s">
        <v>9</v>
      </c>
      <c r="F255" s="12">
        <v>3000000</v>
      </c>
      <c r="G255" s="12">
        <v>695000</v>
      </c>
      <c r="H255" s="28">
        <v>3000000</v>
      </c>
      <c r="I255" s="12">
        <f>F255-H255</f>
        <v>0</v>
      </c>
      <c r="J255" s="52"/>
      <c r="K255" s="56"/>
      <c r="L255" s="56"/>
      <c r="M255" s="56"/>
      <c r="N255" s="56"/>
      <c r="O255" s="56"/>
    </row>
    <row r="256" spans="1:15">
      <c r="A256" s="6"/>
      <c r="B256" s="6"/>
      <c r="C256" s="6"/>
      <c r="D256" s="2"/>
      <c r="E256" s="1"/>
      <c r="F256" s="12"/>
      <c r="G256" s="12"/>
      <c r="H256" s="28"/>
      <c r="I256" s="12"/>
      <c r="J256" s="52"/>
      <c r="K256" s="56"/>
      <c r="L256" s="56"/>
      <c r="M256" s="56"/>
      <c r="N256" s="56"/>
      <c r="O256" s="56"/>
    </row>
    <row r="257" spans="1:15" ht="30">
      <c r="A257" s="6"/>
      <c r="B257" s="6"/>
      <c r="C257" s="6">
        <v>860</v>
      </c>
      <c r="D257" s="1"/>
      <c r="E257" s="35" t="s">
        <v>109</v>
      </c>
      <c r="F257" s="12"/>
      <c r="G257" s="12"/>
      <c r="H257" s="28"/>
      <c r="I257" s="12"/>
      <c r="J257" s="52"/>
      <c r="K257" s="56"/>
      <c r="L257" s="56"/>
      <c r="M257" s="56"/>
      <c r="N257" s="56"/>
      <c r="O257" s="56"/>
    </row>
    <row r="258" spans="1:15">
      <c r="A258" s="6"/>
      <c r="B258" s="6"/>
      <c r="C258" s="6"/>
      <c r="D258" s="2">
        <v>421</v>
      </c>
      <c r="E258" s="32" t="s">
        <v>5</v>
      </c>
      <c r="F258" s="12">
        <v>120000</v>
      </c>
      <c r="G258" s="12">
        <v>0</v>
      </c>
      <c r="H258" s="12">
        <v>120000</v>
      </c>
      <c r="I258" s="12">
        <f t="shared" ref="I258:I261" si="31">F258-H258</f>
        <v>0</v>
      </c>
      <c r="J258" s="52"/>
      <c r="K258" s="56"/>
      <c r="L258" s="56"/>
      <c r="M258" s="56"/>
      <c r="N258" s="56"/>
      <c r="O258" s="56"/>
    </row>
    <row r="259" spans="1:15">
      <c r="A259" s="6"/>
      <c r="B259" s="6"/>
      <c r="C259" s="6"/>
      <c r="D259" s="2">
        <v>422</v>
      </c>
      <c r="E259" s="1" t="s">
        <v>6</v>
      </c>
      <c r="F259" s="12">
        <v>10000</v>
      </c>
      <c r="G259" s="12">
        <v>0</v>
      </c>
      <c r="H259" s="12">
        <v>10000</v>
      </c>
      <c r="I259" s="12">
        <f t="shared" si="31"/>
        <v>0</v>
      </c>
      <c r="J259" s="52"/>
      <c r="K259" s="56"/>
      <c r="L259" s="56"/>
      <c r="M259" s="56"/>
      <c r="N259" s="56"/>
      <c r="O259" s="56"/>
    </row>
    <row r="260" spans="1:15">
      <c r="A260" s="6"/>
      <c r="B260" s="6"/>
      <c r="C260" s="6"/>
      <c r="D260" s="2">
        <v>423</v>
      </c>
      <c r="E260" s="1" t="s">
        <v>7</v>
      </c>
      <c r="F260" s="12">
        <v>390000</v>
      </c>
      <c r="G260" s="12">
        <v>0</v>
      </c>
      <c r="H260" s="12">
        <v>390000</v>
      </c>
      <c r="I260" s="12">
        <f t="shared" si="31"/>
        <v>0</v>
      </c>
      <c r="J260" s="52"/>
      <c r="K260" s="56"/>
      <c r="L260" s="56"/>
      <c r="M260" s="56"/>
      <c r="N260" s="56"/>
      <c r="O260" s="56"/>
    </row>
    <row r="261" spans="1:15">
      <c r="A261" s="6"/>
      <c r="B261" s="6"/>
      <c r="C261" s="6"/>
      <c r="D261" s="2">
        <v>426</v>
      </c>
      <c r="E261" s="1" t="s">
        <v>12</v>
      </c>
      <c r="F261" s="12">
        <v>10000</v>
      </c>
      <c r="G261" s="12">
        <v>0</v>
      </c>
      <c r="H261" s="12">
        <v>10000</v>
      </c>
      <c r="I261" s="12">
        <f t="shared" si="31"/>
        <v>0</v>
      </c>
      <c r="J261" s="52"/>
      <c r="K261" s="56"/>
      <c r="L261" s="56"/>
      <c r="M261" s="56"/>
      <c r="N261" s="56"/>
      <c r="O261" s="56"/>
    </row>
    <row r="262" spans="1:15">
      <c r="A262" s="6"/>
      <c r="B262" s="6"/>
      <c r="C262" s="6"/>
      <c r="D262" s="2"/>
      <c r="E262" s="1"/>
      <c r="F262" s="33">
        <f t="shared" ref="F262:I262" si="32">SUM(F258:F261)</f>
        <v>530000</v>
      </c>
      <c r="G262" s="33">
        <f>SUM(G258:G261)</f>
        <v>0</v>
      </c>
      <c r="H262" s="33">
        <f t="shared" si="32"/>
        <v>530000</v>
      </c>
      <c r="I262" s="33">
        <f t="shared" si="32"/>
        <v>0</v>
      </c>
      <c r="J262" s="52"/>
      <c r="K262" s="56"/>
      <c r="L262" s="56"/>
      <c r="M262" s="56"/>
      <c r="N262" s="56"/>
      <c r="O262" s="56"/>
    </row>
    <row r="263" spans="1:15">
      <c r="A263" s="6"/>
      <c r="B263" s="6"/>
      <c r="C263" s="6"/>
      <c r="D263" s="2"/>
      <c r="E263" s="39" t="s">
        <v>110</v>
      </c>
      <c r="F263" s="33">
        <f t="shared" ref="F263:I263" si="33">SUM(F252:F261)</f>
        <v>20130000</v>
      </c>
      <c r="G263" s="33">
        <f>G252+G255+G262</f>
        <v>13349005</v>
      </c>
      <c r="H263" s="33">
        <f t="shared" si="33"/>
        <v>20130000</v>
      </c>
      <c r="I263" s="13">
        <f t="shared" si="33"/>
        <v>0</v>
      </c>
      <c r="J263" s="52"/>
      <c r="K263" s="56"/>
      <c r="L263" s="56"/>
      <c r="M263" s="56"/>
      <c r="N263" s="56"/>
      <c r="O263" s="56"/>
    </row>
    <row r="264" spans="1:15">
      <c r="A264" s="6"/>
      <c r="B264" s="6"/>
      <c r="C264" s="6"/>
      <c r="D264" s="2"/>
      <c r="E264" s="1"/>
      <c r="F264" s="12"/>
      <c r="G264" s="12"/>
      <c r="H264" s="28"/>
      <c r="I264" s="12"/>
      <c r="J264" s="52"/>
      <c r="K264" s="56"/>
      <c r="L264" s="56"/>
      <c r="M264" s="56"/>
      <c r="N264" s="56"/>
      <c r="O264" s="56"/>
    </row>
    <row r="265" spans="1:15" ht="45">
      <c r="A265" s="6"/>
      <c r="B265" s="6"/>
      <c r="C265" s="6"/>
      <c r="D265" s="2"/>
      <c r="E265" s="31" t="s">
        <v>111</v>
      </c>
      <c r="F265" s="12"/>
      <c r="G265" s="12"/>
      <c r="H265" s="28"/>
      <c r="I265" s="12"/>
      <c r="J265" s="52"/>
      <c r="K265" s="56"/>
      <c r="L265" s="56"/>
      <c r="M265" s="56"/>
      <c r="N265" s="56"/>
      <c r="O265" s="56"/>
    </row>
    <row r="266" spans="1:15">
      <c r="A266" s="6"/>
      <c r="B266" s="6"/>
      <c r="C266" s="6">
        <v>820</v>
      </c>
      <c r="D266" s="2"/>
      <c r="E266" s="35" t="s">
        <v>108</v>
      </c>
      <c r="F266" s="12"/>
      <c r="G266" s="12"/>
      <c r="H266" s="28"/>
      <c r="I266" s="12"/>
      <c r="J266" s="52"/>
      <c r="K266" s="56"/>
      <c r="L266" s="56"/>
      <c r="M266" s="56"/>
      <c r="N266" s="56"/>
      <c r="O266" s="56"/>
    </row>
    <row r="267" spans="1:15">
      <c r="A267" s="6"/>
      <c r="B267" s="6"/>
      <c r="C267" s="6"/>
      <c r="D267" s="2">
        <v>4631</v>
      </c>
      <c r="E267" s="1" t="s">
        <v>33</v>
      </c>
      <c r="F267" s="12">
        <v>800000</v>
      </c>
      <c r="G267" s="12">
        <v>400000</v>
      </c>
      <c r="H267" s="28">
        <v>800000</v>
      </c>
      <c r="I267" s="12">
        <f>F267-H267</f>
        <v>0</v>
      </c>
      <c r="J267" s="52"/>
      <c r="K267" s="56"/>
      <c r="L267" s="56"/>
      <c r="M267" s="56"/>
      <c r="N267" s="56"/>
      <c r="O267" s="56"/>
    </row>
    <row r="268" spans="1:15">
      <c r="A268" s="6"/>
      <c r="B268" s="6"/>
      <c r="C268" s="6"/>
      <c r="D268" s="2"/>
      <c r="E268" s="39" t="s">
        <v>110</v>
      </c>
      <c r="F268" s="33">
        <f t="shared" ref="F268:I268" si="34">SUM(F267)</f>
        <v>800000</v>
      </c>
      <c r="G268" s="33">
        <f>SUM(G267)</f>
        <v>400000</v>
      </c>
      <c r="H268" s="33">
        <f t="shared" si="34"/>
        <v>800000</v>
      </c>
      <c r="I268" s="13">
        <f t="shared" si="34"/>
        <v>0</v>
      </c>
      <c r="J268" s="52"/>
      <c r="K268" s="56"/>
      <c r="L268" s="56"/>
      <c r="M268" s="56"/>
      <c r="N268" s="56"/>
      <c r="O268" s="56"/>
    </row>
    <row r="269" spans="1:15">
      <c r="A269" s="6"/>
      <c r="B269" s="6"/>
      <c r="C269" s="6"/>
      <c r="D269" s="2"/>
      <c r="E269" s="39"/>
      <c r="F269" s="12"/>
      <c r="G269" s="12"/>
      <c r="H269" s="28"/>
      <c r="I269" s="12"/>
      <c r="J269" s="52"/>
      <c r="K269" s="56"/>
      <c r="L269" s="56"/>
      <c r="M269" s="56"/>
      <c r="N269" s="56"/>
      <c r="O269" s="56"/>
    </row>
    <row r="270" spans="1:15" ht="45">
      <c r="A270" s="6"/>
      <c r="B270" s="6"/>
      <c r="C270" s="6"/>
      <c r="D270" s="2"/>
      <c r="E270" s="31" t="s">
        <v>112</v>
      </c>
      <c r="F270" s="12"/>
      <c r="G270" s="12"/>
      <c r="H270" s="28"/>
      <c r="I270" s="12"/>
      <c r="J270" s="52"/>
      <c r="K270" s="56"/>
      <c r="L270" s="56"/>
      <c r="M270" s="56"/>
      <c r="N270" s="56"/>
      <c r="O270" s="56"/>
    </row>
    <row r="271" spans="1:15">
      <c r="A271" s="6"/>
      <c r="B271" s="6"/>
      <c r="C271" s="6">
        <v>830</v>
      </c>
      <c r="D271" s="2"/>
      <c r="E271" s="37" t="s">
        <v>113</v>
      </c>
      <c r="F271" s="12"/>
      <c r="G271" s="12"/>
      <c r="H271" s="28"/>
      <c r="I271" s="12"/>
      <c r="J271" s="52"/>
      <c r="K271" s="56"/>
      <c r="L271" s="56"/>
      <c r="M271" s="56"/>
      <c r="N271" s="56"/>
      <c r="O271" s="56"/>
    </row>
    <row r="272" spans="1:15">
      <c r="A272" s="6"/>
      <c r="B272" s="6"/>
      <c r="C272" s="6"/>
      <c r="D272" s="2">
        <v>423</v>
      </c>
      <c r="E272" s="40" t="s">
        <v>7</v>
      </c>
      <c r="F272" s="12">
        <v>13775000</v>
      </c>
      <c r="G272" s="12">
        <v>4956466</v>
      </c>
      <c r="H272" s="28">
        <v>13775000</v>
      </c>
      <c r="I272" s="12">
        <f>F272-H272</f>
        <v>0</v>
      </c>
      <c r="J272" s="52"/>
      <c r="K272" s="56"/>
      <c r="L272" s="56"/>
      <c r="M272" s="56"/>
      <c r="N272" s="56"/>
      <c r="O272" s="56"/>
    </row>
    <row r="273" spans="1:15">
      <c r="A273" s="6"/>
      <c r="B273" s="6"/>
      <c r="C273" s="6"/>
      <c r="D273" s="2"/>
      <c r="E273" s="39" t="s">
        <v>110</v>
      </c>
      <c r="F273" s="33">
        <f t="shared" ref="F273:I273" si="35">SUM(F272)</f>
        <v>13775000</v>
      </c>
      <c r="G273" s="33">
        <f>SUM(G272)</f>
        <v>4956466</v>
      </c>
      <c r="H273" s="33">
        <f t="shared" si="35"/>
        <v>13775000</v>
      </c>
      <c r="I273" s="13">
        <f t="shared" si="35"/>
        <v>0</v>
      </c>
      <c r="J273" s="52"/>
      <c r="K273" s="56"/>
      <c r="L273" s="56"/>
      <c r="M273" s="56"/>
      <c r="N273" s="56"/>
      <c r="O273" s="56"/>
    </row>
    <row r="274" spans="1:15">
      <c r="A274" s="6"/>
      <c r="B274" s="6"/>
      <c r="C274" s="6"/>
      <c r="D274" s="2"/>
      <c r="E274" s="39"/>
      <c r="F274" s="33"/>
      <c r="G274" s="33"/>
      <c r="H274" s="33"/>
      <c r="I274" s="13"/>
      <c r="J274" s="52"/>
      <c r="K274" s="56"/>
      <c r="L274" s="56"/>
      <c r="M274" s="56"/>
      <c r="N274" s="56"/>
      <c r="O274" s="56"/>
    </row>
    <row r="275" spans="1:15">
      <c r="A275" s="6"/>
      <c r="B275" s="6"/>
      <c r="C275" s="6"/>
      <c r="D275" s="2"/>
      <c r="E275" s="20" t="s">
        <v>114</v>
      </c>
      <c r="F275" s="41">
        <f>F263+F268+F273</f>
        <v>34705000</v>
      </c>
      <c r="G275" s="41">
        <f>G263+G268+G273</f>
        <v>18705471</v>
      </c>
      <c r="H275" s="41">
        <f>H263+H268+H273</f>
        <v>34705000</v>
      </c>
      <c r="I275" s="21">
        <f>F275-H275</f>
        <v>0</v>
      </c>
      <c r="J275" s="52"/>
      <c r="K275" s="56"/>
      <c r="L275" s="56"/>
      <c r="M275" s="56"/>
      <c r="N275" s="56"/>
      <c r="O275" s="56"/>
    </row>
    <row r="276" spans="1:15">
      <c r="A276" s="6"/>
      <c r="B276" s="6"/>
      <c r="C276" s="6"/>
      <c r="D276" s="1"/>
      <c r="E276" s="1"/>
      <c r="F276" s="12"/>
      <c r="G276" s="12"/>
      <c r="H276" s="28"/>
      <c r="I276" s="12"/>
      <c r="J276" s="52"/>
      <c r="K276" s="56"/>
      <c r="L276" s="56"/>
      <c r="M276" s="56"/>
      <c r="N276" s="56"/>
      <c r="O276" s="56"/>
    </row>
    <row r="277" spans="1:15">
      <c r="A277" s="6"/>
      <c r="B277" s="6"/>
      <c r="C277" s="6"/>
      <c r="D277" s="1"/>
      <c r="E277" s="5" t="s">
        <v>34</v>
      </c>
      <c r="F277" s="12"/>
      <c r="G277" s="12"/>
      <c r="H277" s="28"/>
      <c r="I277" s="12"/>
      <c r="J277" s="52"/>
      <c r="K277" s="56"/>
      <c r="L277" s="56"/>
      <c r="M277" s="56"/>
      <c r="N277" s="56"/>
      <c r="O277" s="56"/>
    </row>
    <row r="278" spans="1:15" ht="30">
      <c r="A278" s="6"/>
      <c r="B278" s="6"/>
      <c r="C278" s="6"/>
      <c r="D278" s="1"/>
      <c r="E278" s="4" t="s">
        <v>115</v>
      </c>
      <c r="F278" s="12"/>
      <c r="G278" s="12"/>
      <c r="H278" s="28"/>
      <c r="I278" s="12"/>
      <c r="J278" s="52"/>
      <c r="K278" s="56"/>
      <c r="L278" s="56"/>
      <c r="M278" s="56"/>
      <c r="N278" s="56"/>
      <c r="O278" s="56"/>
    </row>
    <row r="279" spans="1:15">
      <c r="A279" s="6"/>
      <c r="B279" s="6"/>
      <c r="C279" s="6">
        <v>810</v>
      </c>
      <c r="D279" s="1"/>
      <c r="E279" s="77" t="s">
        <v>148</v>
      </c>
      <c r="F279" s="12"/>
      <c r="G279" s="12"/>
      <c r="H279" s="28"/>
      <c r="I279" s="12"/>
      <c r="J279" s="52"/>
      <c r="K279" s="56"/>
      <c r="L279" s="56"/>
      <c r="M279" s="56"/>
      <c r="N279" s="56"/>
      <c r="O279" s="56"/>
    </row>
    <row r="280" spans="1:15">
      <c r="A280" s="6"/>
      <c r="B280" s="6"/>
      <c r="C280" s="6"/>
      <c r="D280" s="2">
        <v>481</v>
      </c>
      <c r="E280" s="1" t="s">
        <v>9</v>
      </c>
      <c r="F280" s="12">
        <v>43500000</v>
      </c>
      <c r="G280" s="12">
        <v>32134747</v>
      </c>
      <c r="H280" s="28">
        <v>43500000</v>
      </c>
      <c r="I280" s="12">
        <f>F280-H280</f>
        <v>0</v>
      </c>
      <c r="J280" s="52"/>
      <c r="K280" s="56"/>
      <c r="L280" s="56"/>
      <c r="M280" s="56"/>
      <c r="N280" s="56"/>
      <c r="O280" s="56"/>
    </row>
    <row r="281" spans="1:15">
      <c r="A281" s="6"/>
      <c r="B281" s="6"/>
      <c r="C281" s="6"/>
      <c r="D281" s="1"/>
      <c r="E281" s="1"/>
      <c r="F281" s="13">
        <f t="shared" ref="F281" si="36">SUM(F280)</f>
        <v>43500000</v>
      </c>
      <c r="G281" s="13">
        <f>SUM(G280)</f>
        <v>32134747</v>
      </c>
      <c r="H281" s="13">
        <f t="shared" ref="H281" si="37">SUM(H280)</f>
        <v>43500000</v>
      </c>
      <c r="I281" s="13">
        <f t="shared" ref="I281" si="38">SUM(I280)</f>
        <v>0</v>
      </c>
      <c r="J281" s="52"/>
      <c r="K281" s="56"/>
      <c r="L281" s="56"/>
      <c r="M281" s="56"/>
      <c r="N281" s="56"/>
      <c r="O281" s="56"/>
    </row>
    <row r="282" spans="1:15">
      <c r="A282" s="6"/>
      <c r="B282" s="6"/>
      <c r="C282" s="6"/>
      <c r="D282" s="1"/>
      <c r="E282" s="5" t="s">
        <v>92</v>
      </c>
      <c r="F282" s="12"/>
      <c r="G282" s="12"/>
      <c r="H282" s="28"/>
      <c r="I282" s="12"/>
      <c r="J282" s="52"/>
      <c r="K282" s="56"/>
      <c r="L282" s="56"/>
      <c r="M282" s="56"/>
      <c r="N282" s="56"/>
      <c r="O282" s="56"/>
    </row>
    <row r="283" spans="1:15" ht="30">
      <c r="A283" s="6"/>
      <c r="B283" s="6"/>
      <c r="C283" s="6">
        <v>860</v>
      </c>
      <c r="D283" s="1"/>
      <c r="E283" s="77" t="s">
        <v>109</v>
      </c>
      <c r="F283" s="13"/>
      <c r="G283" s="13"/>
      <c r="H283" s="28"/>
      <c r="I283" s="12"/>
      <c r="J283" s="52"/>
      <c r="K283" s="56"/>
      <c r="L283" s="56"/>
      <c r="M283" s="56"/>
      <c r="N283" s="56"/>
      <c r="O283" s="56"/>
    </row>
    <row r="284" spans="1:15">
      <c r="A284" s="6"/>
      <c r="B284" s="6"/>
      <c r="C284" s="6"/>
      <c r="D284" s="2">
        <v>423</v>
      </c>
      <c r="E284" s="1" t="s">
        <v>7</v>
      </c>
      <c r="F284" s="22">
        <v>300000</v>
      </c>
      <c r="G284" s="22">
        <v>149300</v>
      </c>
      <c r="H284" s="28">
        <v>300000</v>
      </c>
      <c r="I284" s="12">
        <f t="shared" ref="I284:I285" si="39">F284-H284</f>
        <v>0</v>
      </c>
      <c r="J284" s="52"/>
      <c r="K284" s="56"/>
      <c r="L284" s="56"/>
      <c r="M284" s="56"/>
      <c r="N284" s="56"/>
      <c r="O284" s="56"/>
    </row>
    <row r="285" spans="1:15">
      <c r="A285" s="6"/>
      <c r="B285" s="6"/>
      <c r="C285" s="6"/>
      <c r="D285" s="2">
        <v>424</v>
      </c>
      <c r="E285" s="1" t="s">
        <v>22</v>
      </c>
      <c r="F285" s="22">
        <v>200000</v>
      </c>
      <c r="G285" s="22">
        <v>0</v>
      </c>
      <c r="H285" s="28">
        <v>200000</v>
      </c>
      <c r="I285" s="12">
        <f t="shared" si="39"/>
        <v>0</v>
      </c>
      <c r="J285" s="52"/>
      <c r="K285" s="56"/>
      <c r="L285" s="56"/>
      <c r="M285" s="56"/>
      <c r="N285" s="56"/>
      <c r="O285" s="56"/>
    </row>
    <row r="286" spans="1:15">
      <c r="A286" s="6"/>
      <c r="B286" s="6"/>
      <c r="C286" s="6"/>
      <c r="D286" s="2"/>
      <c r="E286" s="1"/>
      <c r="F286" s="13">
        <f t="shared" ref="F286:I286" si="40">SUM(F284:F285)</f>
        <v>500000</v>
      </c>
      <c r="G286" s="13">
        <f>SUM(G284:G285)</f>
        <v>149300</v>
      </c>
      <c r="H286" s="13">
        <f t="shared" si="40"/>
        <v>500000</v>
      </c>
      <c r="I286" s="13">
        <f t="shared" si="40"/>
        <v>0</v>
      </c>
      <c r="J286" s="52"/>
      <c r="K286" s="56"/>
      <c r="L286" s="56"/>
      <c r="M286" s="56"/>
      <c r="N286" s="56"/>
      <c r="O286" s="56"/>
    </row>
    <row r="287" spans="1:15">
      <c r="A287" s="6"/>
      <c r="B287" s="6"/>
      <c r="C287" s="6"/>
      <c r="D287" s="1"/>
      <c r="E287" s="20" t="s">
        <v>75</v>
      </c>
      <c r="F287" s="21">
        <f>F281+F286</f>
        <v>44000000</v>
      </c>
      <c r="G287" s="21">
        <f>G281+G286</f>
        <v>32284047</v>
      </c>
      <c r="H287" s="21">
        <f>H281+H286</f>
        <v>44000000</v>
      </c>
      <c r="I287" s="21">
        <f>I281+I286</f>
        <v>0</v>
      </c>
      <c r="J287" s="52"/>
      <c r="K287" s="56"/>
      <c r="L287" s="56"/>
      <c r="M287" s="56"/>
      <c r="N287" s="56"/>
      <c r="O287" s="56"/>
    </row>
    <row r="288" spans="1:15" ht="15.75">
      <c r="A288" s="6"/>
      <c r="B288" s="6"/>
      <c r="C288" s="6"/>
      <c r="D288" s="1"/>
      <c r="E288" s="19" t="s">
        <v>151</v>
      </c>
      <c r="F288" s="13">
        <f>F69+F120+F134+F141+F168+F189+F194+F199+F236+F247+F275+F287</f>
        <v>607192906</v>
      </c>
      <c r="G288" s="13">
        <f>G69+G120+G134+G141+G168+G189+G194+G199+G236+G247+G275+G287</f>
        <v>230854095</v>
      </c>
      <c r="H288" s="13">
        <f>H69+H120+H134+H141+H168+H189+H194+H199++H236+H247+H275+H287</f>
        <v>584192906</v>
      </c>
      <c r="I288" s="13">
        <f>F288-H288</f>
        <v>23000000</v>
      </c>
      <c r="J288" s="52"/>
      <c r="K288" s="52"/>
      <c r="L288" s="56"/>
      <c r="M288" s="56"/>
      <c r="N288" s="56"/>
      <c r="O288" s="56"/>
    </row>
    <row r="289" spans="1:15" ht="15.75">
      <c r="A289" s="6"/>
      <c r="B289" s="6"/>
      <c r="C289" s="6"/>
      <c r="D289" s="1"/>
      <c r="E289" s="93"/>
      <c r="F289" s="26"/>
      <c r="G289" s="13"/>
      <c r="H289" s="13"/>
      <c r="I289" s="13"/>
      <c r="J289" s="52"/>
      <c r="K289" s="52"/>
      <c r="L289" s="56"/>
      <c r="M289" s="56"/>
      <c r="N289" s="56"/>
      <c r="O289" s="56"/>
    </row>
    <row r="290" spans="1:15">
      <c r="A290" s="6"/>
      <c r="B290" s="6"/>
      <c r="C290" s="6"/>
      <c r="D290" s="1"/>
      <c r="E290" s="1"/>
      <c r="F290" s="12"/>
      <c r="G290" s="12"/>
      <c r="H290" s="28"/>
      <c r="I290" s="12"/>
      <c r="J290" s="52"/>
      <c r="K290" s="56"/>
      <c r="L290" s="56"/>
      <c r="M290" s="56"/>
      <c r="N290" s="56"/>
      <c r="O290" s="56"/>
    </row>
    <row r="291" spans="1:15">
      <c r="A291" s="6"/>
      <c r="B291" s="6"/>
      <c r="C291" s="6"/>
      <c r="D291" s="1"/>
      <c r="E291" s="3" t="s">
        <v>35</v>
      </c>
      <c r="F291" s="12"/>
      <c r="G291" s="12"/>
      <c r="H291" s="28"/>
      <c r="I291" s="12"/>
      <c r="J291" s="52"/>
      <c r="K291" s="56"/>
      <c r="L291" s="56"/>
      <c r="M291" s="56"/>
      <c r="N291" s="56"/>
      <c r="O291" s="56"/>
    </row>
    <row r="292" spans="1:15">
      <c r="A292" s="6"/>
      <c r="B292" s="6"/>
      <c r="C292" s="6">
        <v>130</v>
      </c>
      <c r="D292" s="1"/>
      <c r="E292" s="5" t="s">
        <v>95</v>
      </c>
      <c r="F292" s="12"/>
      <c r="G292" s="12"/>
      <c r="H292" s="28"/>
      <c r="I292" s="12"/>
      <c r="J292" s="52"/>
      <c r="K292" s="56"/>
      <c r="L292" s="56"/>
      <c r="M292" s="56"/>
      <c r="N292" s="56"/>
      <c r="O292" s="56"/>
    </row>
    <row r="293" spans="1:15">
      <c r="A293" s="6"/>
      <c r="B293" s="6"/>
      <c r="C293" s="6"/>
      <c r="D293" s="2">
        <v>411</v>
      </c>
      <c r="E293" s="1" t="s">
        <v>3</v>
      </c>
      <c r="F293" s="28">
        <v>46944630</v>
      </c>
      <c r="G293" s="28">
        <v>27229199</v>
      </c>
      <c r="H293" s="28">
        <v>46944630</v>
      </c>
      <c r="I293" s="12">
        <f t="shared" ref="I293:I313" si="41">F293-H293</f>
        <v>0</v>
      </c>
      <c r="J293" s="52"/>
      <c r="K293" s="56"/>
      <c r="L293" s="56"/>
      <c r="M293" s="56"/>
      <c r="N293" s="56"/>
      <c r="O293" s="56"/>
    </row>
    <row r="294" spans="1:15">
      <c r="A294" s="6"/>
      <c r="B294" s="6"/>
      <c r="C294" s="6"/>
      <c r="D294" s="2">
        <v>412</v>
      </c>
      <c r="E294" s="1" t="s">
        <v>4</v>
      </c>
      <c r="F294" s="28">
        <v>8393920</v>
      </c>
      <c r="G294" s="28">
        <v>4698908</v>
      </c>
      <c r="H294" s="28">
        <v>8393920</v>
      </c>
      <c r="I294" s="12">
        <f t="shared" si="41"/>
        <v>0</v>
      </c>
      <c r="J294" s="52"/>
      <c r="K294" s="56"/>
      <c r="L294" s="56"/>
      <c r="M294" s="56"/>
      <c r="N294" s="56"/>
      <c r="O294" s="56"/>
    </row>
    <row r="295" spans="1:15">
      <c r="A295" s="6"/>
      <c r="B295" s="6"/>
      <c r="C295" s="6"/>
      <c r="D295" s="2">
        <v>414</v>
      </c>
      <c r="E295" s="1" t="s">
        <v>36</v>
      </c>
      <c r="F295" s="28">
        <v>1620000</v>
      </c>
      <c r="G295" s="28">
        <v>704427</v>
      </c>
      <c r="H295" s="28">
        <v>7550000</v>
      </c>
      <c r="I295" s="12">
        <f t="shared" si="41"/>
        <v>-5930000</v>
      </c>
      <c r="J295" s="52" t="s">
        <v>212</v>
      </c>
      <c r="K295" s="56"/>
      <c r="L295" s="56"/>
      <c r="M295" s="56"/>
      <c r="N295" s="56"/>
      <c r="O295" s="56"/>
    </row>
    <row r="296" spans="1:15">
      <c r="A296" s="6"/>
      <c r="B296" s="6"/>
      <c r="C296" s="6"/>
      <c r="D296" s="2">
        <v>415</v>
      </c>
      <c r="E296" s="1" t="s">
        <v>37</v>
      </c>
      <c r="F296" s="28">
        <v>1500000</v>
      </c>
      <c r="G296" s="28">
        <v>579052</v>
      </c>
      <c r="H296" s="28">
        <v>1500000</v>
      </c>
      <c r="I296" s="12">
        <f t="shared" si="41"/>
        <v>0</v>
      </c>
      <c r="J296" s="52"/>
      <c r="K296" s="56"/>
      <c r="L296" s="56"/>
      <c r="M296" s="56"/>
      <c r="N296" s="56"/>
      <c r="O296" s="56"/>
    </row>
    <row r="297" spans="1:15">
      <c r="A297" s="6"/>
      <c r="B297" s="6"/>
      <c r="C297" s="6"/>
      <c r="D297" s="2">
        <v>416</v>
      </c>
      <c r="E297" t="s">
        <v>38</v>
      </c>
      <c r="F297" s="28">
        <v>800000</v>
      </c>
      <c r="G297" s="28">
        <v>772022</v>
      </c>
      <c r="H297" s="28">
        <v>1080000</v>
      </c>
      <c r="I297" s="12">
        <f t="shared" si="41"/>
        <v>-280000</v>
      </c>
      <c r="J297" s="52"/>
      <c r="K297" s="56"/>
      <c r="L297" s="56"/>
      <c r="M297" s="56"/>
      <c r="N297" s="56"/>
      <c r="O297" s="56"/>
    </row>
    <row r="298" spans="1:15">
      <c r="A298" s="6"/>
      <c r="B298" s="6"/>
      <c r="C298" s="6"/>
      <c r="D298" s="2">
        <v>421</v>
      </c>
      <c r="E298" s="1" t="s">
        <v>5</v>
      </c>
      <c r="F298" s="28">
        <v>16750000</v>
      </c>
      <c r="G298" s="28">
        <v>6943106</v>
      </c>
      <c r="H298" s="28">
        <v>17680000</v>
      </c>
      <c r="I298" s="12">
        <f t="shared" si="41"/>
        <v>-930000</v>
      </c>
      <c r="J298" s="52"/>
      <c r="K298" s="56"/>
      <c r="L298" s="56"/>
      <c r="M298" s="56"/>
      <c r="N298" s="56"/>
      <c r="O298" s="56"/>
    </row>
    <row r="299" spans="1:15">
      <c r="A299" s="6"/>
      <c r="B299" s="6"/>
      <c r="C299" s="6"/>
      <c r="D299" s="2">
        <v>422</v>
      </c>
      <c r="E299" s="1" t="s">
        <v>6</v>
      </c>
      <c r="F299" s="28">
        <v>800000</v>
      </c>
      <c r="G299" s="28">
        <v>253630</v>
      </c>
      <c r="H299" s="28">
        <v>800000</v>
      </c>
      <c r="I299" s="12">
        <f t="shared" si="41"/>
        <v>0</v>
      </c>
      <c r="J299" s="52"/>
      <c r="K299" s="56"/>
      <c r="L299" s="56"/>
      <c r="M299" s="56"/>
      <c r="N299" s="56"/>
      <c r="O299" s="56"/>
    </row>
    <row r="300" spans="1:15">
      <c r="A300" s="6"/>
      <c r="B300" s="6"/>
      <c r="C300" s="6"/>
      <c r="D300" s="2">
        <v>423</v>
      </c>
      <c r="E300" s="1" t="s">
        <v>7</v>
      </c>
      <c r="F300" s="28">
        <v>15220000</v>
      </c>
      <c r="G300" s="28">
        <v>7591264</v>
      </c>
      <c r="H300" s="28">
        <v>15220000</v>
      </c>
      <c r="I300" s="12">
        <f t="shared" si="41"/>
        <v>0</v>
      </c>
      <c r="J300" s="52"/>
      <c r="K300" s="56"/>
      <c r="L300" s="56"/>
      <c r="M300" s="56"/>
      <c r="N300" s="56"/>
      <c r="O300" s="56"/>
    </row>
    <row r="301" spans="1:15">
      <c r="A301" s="6"/>
      <c r="B301" s="6"/>
      <c r="C301" s="6"/>
      <c r="D301" s="2">
        <v>424</v>
      </c>
      <c r="E301" s="1" t="s">
        <v>22</v>
      </c>
      <c r="F301" s="28">
        <v>1930000</v>
      </c>
      <c r="G301" s="28">
        <v>319765</v>
      </c>
      <c r="H301" s="28">
        <v>1930000</v>
      </c>
      <c r="I301" s="12">
        <f t="shared" si="41"/>
        <v>0</v>
      </c>
      <c r="J301" s="52"/>
      <c r="K301" s="56"/>
      <c r="L301" s="56"/>
      <c r="M301" s="56"/>
      <c r="N301" s="56"/>
      <c r="O301" s="56"/>
    </row>
    <row r="302" spans="1:15">
      <c r="A302" s="6"/>
      <c r="B302" s="6"/>
      <c r="C302" s="6"/>
      <c r="D302" s="2">
        <v>425</v>
      </c>
      <c r="E302" s="1" t="s">
        <v>11</v>
      </c>
      <c r="F302" s="28">
        <v>24834150</v>
      </c>
      <c r="G302" s="28">
        <v>2680422</v>
      </c>
      <c r="H302" s="28">
        <v>24834150</v>
      </c>
      <c r="I302" s="12">
        <f t="shared" si="41"/>
        <v>0</v>
      </c>
      <c r="J302" s="52"/>
      <c r="K302" s="56"/>
      <c r="L302" s="56"/>
      <c r="M302" s="56"/>
      <c r="N302" s="56"/>
      <c r="O302" s="56"/>
    </row>
    <row r="303" spans="1:15">
      <c r="A303" s="6"/>
      <c r="B303" s="6"/>
      <c r="C303" s="6"/>
      <c r="D303" s="2">
        <v>426</v>
      </c>
      <c r="E303" s="1" t="s">
        <v>12</v>
      </c>
      <c r="F303" s="28">
        <v>9555500</v>
      </c>
      <c r="G303" s="28">
        <v>3410830</v>
      </c>
      <c r="H303" s="28">
        <v>9555500</v>
      </c>
      <c r="I303" s="12">
        <f t="shared" si="41"/>
        <v>0</v>
      </c>
      <c r="J303" s="52"/>
      <c r="K303" s="56"/>
      <c r="L303" s="56"/>
      <c r="M303" s="56"/>
      <c r="N303" s="56"/>
      <c r="O303" s="56"/>
    </row>
    <row r="304" spans="1:15">
      <c r="A304" s="6"/>
      <c r="B304" s="6"/>
      <c r="C304" s="6"/>
      <c r="D304" s="2">
        <v>465</v>
      </c>
      <c r="E304" s="1" t="s">
        <v>8</v>
      </c>
      <c r="F304" s="28">
        <v>5300000</v>
      </c>
      <c r="G304" s="28">
        <v>2754962</v>
      </c>
      <c r="H304" s="28">
        <v>5300000</v>
      </c>
      <c r="I304" s="12">
        <f t="shared" si="41"/>
        <v>0</v>
      </c>
      <c r="J304" s="52"/>
      <c r="K304" s="56"/>
      <c r="L304" s="56"/>
      <c r="M304" s="56"/>
      <c r="N304" s="56"/>
      <c r="O304" s="56"/>
    </row>
    <row r="305" spans="1:15">
      <c r="A305" s="6"/>
      <c r="B305" s="6"/>
      <c r="C305" s="6"/>
      <c r="D305" s="2">
        <v>481</v>
      </c>
      <c r="E305" s="1" t="s">
        <v>9</v>
      </c>
      <c r="F305" s="28">
        <v>1600000</v>
      </c>
      <c r="G305" s="28">
        <v>540546</v>
      </c>
      <c r="H305" s="28">
        <v>1600000</v>
      </c>
      <c r="I305" s="12">
        <f t="shared" si="41"/>
        <v>0</v>
      </c>
      <c r="J305" s="52"/>
      <c r="K305" s="56"/>
      <c r="L305" s="56"/>
      <c r="M305" s="56"/>
      <c r="N305" s="56"/>
      <c r="O305" s="56"/>
    </row>
    <row r="306" spans="1:15">
      <c r="A306" s="6"/>
      <c r="B306" s="6"/>
      <c r="C306" s="6"/>
      <c r="D306" s="2">
        <v>482</v>
      </c>
      <c r="E306" s="1" t="s">
        <v>14</v>
      </c>
      <c r="F306" s="28">
        <v>8971070</v>
      </c>
      <c r="G306" s="28">
        <v>1485061</v>
      </c>
      <c r="H306" s="28">
        <v>8971070</v>
      </c>
      <c r="I306" s="12">
        <f t="shared" si="41"/>
        <v>0</v>
      </c>
      <c r="J306" s="52"/>
      <c r="K306" s="56"/>
      <c r="L306" s="56"/>
      <c r="M306" s="56"/>
      <c r="N306" s="56"/>
      <c r="O306" s="56"/>
    </row>
    <row r="307" spans="1:15">
      <c r="A307" s="6"/>
      <c r="B307" s="6"/>
      <c r="C307" s="6"/>
      <c r="D307" s="2">
        <v>483</v>
      </c>
      <c r="E307" s="1" t="s">
        <v>15</v>
      </c>
      <c r="F307" s="28">
        <v>1000</v>
      </c>
      <c r="G307" s="28">
        <v>0</v>
      </c>
      <c r="H307" s="28">
        <v>1000</v>
      </c>
      <c r="I307" s="12">
        <f t="shared" si="41"/>
        <v>0</v>
      </c>
      <c r="J307" s="52"/>
      <c r="K307" s="56"/>
      <c r="L307" s="56"/>
      <c r="M307" s="56"/>
      <c r="N307" s="56"/>
      <c r="O307" s="56"/>
    </row>
    <row r="308" spans="1:15" ht="30">
      <c r="A308" s="6"/>
      <c r="B308" s="6"/>
      <c r="C308" s="6"/>
      <c r="D308" s="2">
        <v>484</v>
      </c>
      <c r="E308" s="7" t="s">
        <v>85</v>
      </c>
      <c r="F308" s="28">
        <v>5471000</v>
      </c>
      <c r="G308" s="28">
        <v>4051144</v>
      </c>
      <c r="H308" s="28">
        <v>5471000</v>
      </c>
      <c r="I308" s="12">
        <f t="shared" si="41"/>
        <v>0</v>
      </c>
      <c r="J308" s="52"/>
      <c r="K308" s="56"/>
      <c r="L308" s="56"/>
      <c r="M308" s="56"/>
      <c r="N308" s="56"/>
      <c r="O308" s="56"/>
    </row>
    <row r="309" spans="1:15" ht="30">
      <c r="A309" s="6"/>
      <c r="B309" s="6"/>
      <c r="C309" s="6"/>
      <c r="D309" s="2">
        <v>485</v>
      </c>
      <c r="E309" s="8" t="s">
        <v>39</v>
      </c>
      <c r="F309" s="28">
        <v>920000</v>
      </c>
      <c r="G309" s="28">
        <v>755659</v>
      </c>
      <c r="H309" s="28">
        <v>920000</v>
      </c>
      <c r="I309" s="12">
        <f t="shared" si="41"/>
        <v>0</v>
      </c>
      <c r="J309" s="52"/>
      <c r="K309" s="56"/>
      <c r="L309" s="56"/>
      <c r="M309" s="56"/>
      <c r="N309" s="56"/>
      <c r="O309" s="56"/>
    </row>
    <row r="310" spans="1:15">
      <c r="A310" s="6"/>
      <c r="B310" s="6"/>
      <c r="C310" s="6"/>
      <c r="D310" s="2">
        <v>511</v>
      </c>
      <c r="E310" s="23" t="s">
        <v>19</v>
      </c>
      <c r="F310" s="28">
        <v>9900000</v>
      </c>
      <c r="G310" s="28">
        <v>1873350</v>
      </c>
      <c r="H310" s="28">
        <v>9900000</v>
      </c>
      <c r="I310" s="12">
        <f t="shared" si="41"/>
        <v>0</v>
      </c>
      <c r="J310" s="52"/>
      <c r="K310" s="56"/>
      <c r="L310" s="56"/>
      <c r="M310" s="56"/>
      <c r="N310" s="56"/>
      <c r="O310" s="56"/>
    </row>
    <row r="311" spans="1:15">
      <c r="A311" s="6"/>
      <c r="B311" s="6"/>
      <c r="C311" s="6"/>
      <c r="D311" s="2">
        <v>512</v>
      </c>
      <c r="E311" s="1" t="s">
        <v>24</v>
      </c>
      <c r="F311" s="28">
        <v>6694000</v>
      </c>
      <c r="G311" s="28">
        <v>6012175</v>
      </c>
      <c r="H311" s="28">
        <v>6694000</v>
      </c>
      <c r="I311" s="12">
        <f t="shared" si="41"/>
        <v>0</v>
      </c>
      <c r="J311" s="52"/>
      <c r="K311" s="56"/>
      <c r="L311" s="56"/>
      <c r="M311" s="56"/>
      <c r="N311" s="56"/>
      <c r="O311" s="56"/>
    </row>
    <row r="312" spans="1:15">
      <c r="A312" s="6"/>
      <c r="B312" s="6"/>
      <c r="C312" s="6"/>
      <c r="D312" s="2">
        <v>515</v>
      </c>
      <c r="E312" s="1" t="s">
        <v>40</v>
      </c>
      <c r="F312" s="28">
        <v>940000</v>
      </c>
      <c r="G312" s="28">
        <v>390000</v>
      </c>
      <c r="H312" s="28">
        <v>940000</v>
      </c>
      <c r="I312" s="12">
        <f t="shared" si="41"/>
        <v>0</v>
      </c>
      <c r="J312" s="52"/>
      <c r="K312" s="56"/>
      <c r="L312" s="56"/>
      <c r="M312" s="56"/>
      <c r="N312" s="56"/>
      <c r="O312" s="56"/>
    </row>
    <row r="313" spans="1:15">
      <c r="A313" s="6"/>
      <c r="B313" s="6"/>
      <c r="C313" s="6"/>
      <c r="D313" s="2">
        <v>541</v>
      </c>
      <c r="E313" s="1" t="s">
        <v>41</v>
      </c>
      <c r="F313" s="28">
        <v>2000000</v>
      </c>
      <c r="G313" s="28">
        <v>789012</v>
      </c>
      <c r="H313" s="28">
        <v>2000000</v>
      </c>
      <c r="I313" s="12">
        <f t="shared" si="41"/>
        <v>0</v>
      </c>
      <c r="J313" s="52"/>
      <c r="K313" s="56"/>
      <c r="L313" s="56"/>
      <c r="M313" s="56"/>
      <c r="N313" s="56"/>
      <c r="O313" s="56"/>
    </row>
    <row r="314" spans="1:15">
      <c r="A314" s="6"/>
      <c r="B314" s="6"/>
      <c r="C314" s="6"/>
      <c r="D314" s="1"/>
      <c r="E314" s="1"/>
      <c r="F314" s="13">
        <f t="shared" ref="F314:I314" si="42">SUM(F293:F313)</f>
        <v>170145270</v>
      </c>
      <c r="G314" s="13">
        <f>SUM(G293:G313)</f>
        <v>73834534</v>
      </c>
      <c r="H314" s="13">
        <f t="shared" si="42"/>
        <v>177285270</v>
      </c>
      <c r="I314" s="13">
        <f t="shared" si="42"/>
        <v>-7140000</v>
      </c>
      <c r="J314" s="52"/>
      <c r="K314" s="56"/>
      <c r="L314" s="56"/>
      <c r="M314" s="56"/>
      <c r="N314" s="56"/>
      <c r="O314" s="56"/>
    </row>
    <row r="315" spans="1:15">
      <c r="A315" s="6"/>
      <c r="B315" s="6"/>
      <c r="C315" s="6"/>
      <c r="D315" s="1"/>
      <c r="E315" s="1"/>
      <c r="F315" s="13"/>
      <c r="G315" s="13"/>
      <c r="H315" s="28"/>
      <c r="I315" s="12"/>
      <c r="J315" s="52"/>
      <c r="K315" s="56"/>
      <c r="L315" s="56"/>
      <c r="M315" s="56"/>
      <c r="N315" s="56"/>
      <c r="O315" s="56"/>
    </row>
    <row r="316" spans="1:15">
      <c r="A316" s="6"/>
      <c r="B316" s="6"/>
      <c r="C316" s="6">
        <v>112</v>
      </c>
      <c r="D316" s="1"/>
      <c r="E316" s="5" t="s">
        <v>116</v>
      </c>
      <c r="F316" s="13"/>
      <c r="G316" s="13"/>
      <c r="H316" s="28"/>
      <c r="I316" s="12"/>
      <c r="J316" s="52"/>
      <c r="K316" s="56"/>
      <c r="L316" s="56"/>
      <c r="M316" s="56"/>
      <c r="N316" s="56"/>
      <c r="O316" s="56"/>
    </row>
    <row r="317" spans="1:15">
      <c r="A317" s="6"/>
      <c r="B317" s="6"/>
      <c r="C317" s="6"/>
      <c r="D317" s="2">
        <v>49912</v>
      </c>
      <c r="E317" s="1" t="s">
        <v>43</v>
      </c>
      <c r="F317" s="27">
        <v>11150000</v>
      </c>
      <c r="G317" s="27">
        <v>0</v>
      </c>
      <c r="H317" s="28">
        <v>11150000</v>
      </c>
      <c r="I317" s="12">
        <v>0</v>
      </c>
      <c r="J317" s="52"/>
      <c r="K317" s="56"/>
      <c r="L317" s="56"/>
      <c r="M317" s="56"/>
      <c r="N317" s="56"/>
      <c r="O317" s="56"/>
    </row>
    <row r="318" spans="1:15">
      <c r="A318" s="6"/>
      <c r="B318" s="6"/>
      <c r="C318" s="6"/>
      <c r="D318" s="1"/>
      <c r="E318" s="1"/>
      <c r="F318" s="13">
        <f t="shared" ref="F318:I318" si="43">SUM(F317:F317)</f>
        <v>11150000</v>
      </c>
      <c r="G318" s="13">
        <v>0</v>
      </c>
      <c r="H318" s="26">
        <f t="shared" si="43"/>
        <v>11150000</v>
      </c>
      <c r="I318" s="13">
        <f t="shared" si="43"/>
        <v>0</v>
      </c>
      <c r="J318" s="52"/>
      <c r="K318" s="56"/>
      <c r="L318" s="56"/>
      <c r="M318" s="56"/>
      <c r="N318" s="56"/>
      <c r="O318" s="56"/>
    </row>
    <row r="319" spans="1:15">
      <c r="A319" s="6"/>
      <c r="B319" s="6"/>
      <c r="C319" s="6"/>
      <c r="D319" s="1"/>
      <c r="E319" s="1"/>
      <c r="F319" s="13"/>
      <c r="G319" s="13"/>
      <c r="H319" s="28"/>
      <c r="I319" s="12"/>
      <c r="J319" s="52"/>
      <c r="K319" s="56"/>
      <c r="L319" s="56"/>
      <c r="M319" s="56"/>
      <c r="N319" s="56"/>
      <c r="O319" s="56"/>
    </row>
    <row r="320" spans="1:15">
      <c r="A320" s="6"/>
      <c r="B320" s="6"/>
      <c r="C320" s="6">
        <v>112</v>
      </c>
      <c r="D320" s="1"/>
      <c r="E320" s="9" t="s">
        <v>117</v>
      </c>
      <c r="F320" s="12"/>
      <c r="G320" s="12"/>
      <c r="H320" s="28"/>
      <c r="I320" s="12"/>
      <c r="J320" s="52"/>
      <c r="K320" s="56"/>
      <c r="L320" s="56"/>
      <c r="M320" s="56"/>
      <c r="N320" s="56"/>
      <c r="O320" s="56"/>
    </row>
    <row r="321" spans="1:15">
      <c r="A321" s="6"/>
      <c r="B321" s="6"/>
      <c r="C321" s="6"/>
      <c r="D321" s="2">
        <v>49911</v>
      </c>
      <c r="E321" s="1" t="s">
        <v>42</v>
      </c>
      <c r="F321" s="12">
        <v>1530000</v>
      </c>
      <c r="G321" s="12">
        <v>0</v>
      </c>
      <c r="H321" s="28">
        <v>1530000</v>
      </c>
      <c r="I321" s="12">
        <v>0</v>
      </c>
      <c r="J321" s="52"/>
      <c r="K321" s="56"/>
      <c r="L321" s="56"/>
      <c r="M321" s="56"/>
      <c r="N321" s="56"/>
      <c r="O321" s="56"/>
    </row>
    <row r="322" spans="1:15">
      <c r="A322" s="6"/>
      <c r="B322" s="6"/>
      <c r="C322" s="6"/>
      <c r="D322" s="1"/>
      <c r="E322" s="1"/>
      <c r="F322" s="13">
        <f t="shared" ref="F322:I322" si="44">SUM(F321)</f>
        <v>1530000</v>
      </c>
      <c r="G322" s="13">
        <v>0</v>
      </c>
      <c r="H322" s="26">
        <f t="shared" si="44"/>
        <v>1530000</v>
      </c>
      <c r="I322" s="13">
        <f t="shared" si="44"/>
        <v>0</v>
      </c>
      <c r="J322" s="52"/>
      <c r="K322" s="56"/>
      <c r="L322" s="56"/>
      <c r="M322" s="56"/>
      <c r="N322" s="56"/>
      <c r="O322" s="56"/>
    </row>
    <row r="323" spans="1:15">
      <c r="A323" s="6"/>
      <c r="B323" s="6"/>
      <c r="C323" s="6">
        <v>360</v>
      </c>
      <c r="D323" s="1"/>
      <c r="E323" s="5" t="s">
        <v>118</v>
      </c>
      <c r="F323" s="12"/>
      <c r="G323" s="12"/>
      <c r="H323" s="28"/>
      <c r="I323" s="12"/>
      <c r="J323" s="52"/>
      <c r="K323" s="56"/>
      <c r="L323" s="56"/>
      <c r="M323" s="56"/>
      <c r="N323" s="56"/>
      <c r="O323" s="56"/>
    </row>
    <row r="324" spans="1:15">
      <c r="A324" s="6"/>
      <c r="B324" s="6"/>
      <c r="C324" s="6"/>
      <c r="D324" s="2">
        <v>423</v>
      </c>
      <c r="E324" s="1" t="s">
        <v>7</v>
      </c>
      <c r="F324" s="12">
        <v>700000</v>
      </c>
      <c r="G324" s="12">
        <v>0</v>
      </c>
      <c r="H324" s="28">
        <v>700000</v>
      </c>
      <c r="I324" s="12">
        <f t="shared" ref="I324:I326" si="45">F324-H324</f>
        <v>0</v>
      </c>
      <c r="J324" s="52"/>
      <c r="K324" s="56"/>
      <c r="L324" s="56"/>
      <c r="M324" s="56"/>
      <c r="N324" s="56"/>
      <c r="O324" s="56"/>
    </row>
    <row r="325" spans="1:15">
      <c r="A325" s="6"/>
      <c r="B325" s="6"/>
      <c r="C325" s="6"/>
      <c r="D325" s="2">
        <v>424</v>
      </c>
      <c r="E325" s="1" t="s">
        <v>22</v>
      </c>
      <c r="F325" s="12">
        <v>1800000</v>
      </c>
      <c r="G325" s="12">
        <v>0</v>
      </c>
      <c r="H325" s="28">
        <v>1800000</v>
      </c>
      <c r="I325" s="12">
        <f t="shared" si="45"/>
        <v>0</v>
      </c>
      <c r="J325" s="52"/>
      <c r="K325" s="56"/>
      <c r="L325" s="56"/>
      <c r="M325" s="56"/>
      <c r="N325" s="56"/>
      <c r="O325" s="56"/>
    </row>
    <row r="326" spans="1:15">
      <c r="A326" s="6"/>
      <c r="B326" s="6"/>
      <c r="C326" s="6"/>
      <c r="D326" s="2">
        <v>426</v>
      </c>
      <c r="E326" s="1" t="s">
        <v>12</v>
      </c>
      <c r="F326" s="12">
        <v>500000</v>
      </c>
      <c r="G326" s="12">
        <v>0</v>
      </c>
      <c r="H326" s="28">
        <v>500000</v>
      </c>
      <c r="I326" s="12">
        <f t="shared" si="45"/>
        <v>0</v>
      </c>
      <c r="J326" s="52"/>
      <c r="K326" s="56"/>
      <c r="L326" s="56"/>
      <c r="M326" s="56"/>
      <c r="N326" s="56"/>
      <c r="O326" s="56"/>
    </row>
    <row r="327" spans="1:15">
      <c r="A327" s="6"/>
      <c r="B327" s="6"/>
      <c r="C327" s="6"/>
      <c r="D327" s="1"/>
      <c r="E327" s="1"/>
      <c r="F327" s="13">
        <f t="shared" ref="F327:I327" si="46">SUM(F324:F326)</f>
        <v>3000000</v>
      </c>
      <c r="G327" s="13">
        <f>SUM(G324:G326)</f>
        <v>0</v>
      </c>
      <c r="H327" s="13">
        <f t="shared" si="46"/>
        <v>3000000</v>
      </c>
      <c r="I327" s="13">
        <f t="shared" si="46"/>
        <v>0</v>
      </c>
      <c r="J327" s="52"/>
      <c r="K327" s="56"/>
      <c r="L327" s="56"/>
      <c r="M327" s="56"/>
      <c r="N327" s="56"/>
      <c r="O327" s="56"/>
    </row>
    <row r="328" spans="1:15">
      <c r="A328" s="6"/>
      <c r="B328" s="6"/>
      <c r="C328" s="6"/>
      <c r="D328" s="1"/>
      <c r="E328" s="1"/>
      <c r="F328" s="13"/>
      <c r="G328" s="13"/>
      <c r="H328" s="13"/>
      <c r="I328" s="13"/>
      <c r="J328" s="52"/>
      <c r="K328" s="56"/>
      <c r="L328" s="56"/>
      <c r="M328" s="56"/>
      <c r="N328" s="56"/>
      <c r="O328" s="56"/>
    </row>
    <row r="329" spans="1:15">
      <c r="A329" s="6"/>
      <c r="B329" s="6"/>
      <c r="C329" s="6">
        <v>130</v>
      </c>
      <c r="D329" s="1"/>
      <c r="E329" s="36" t="s">
        <v>195</v>
      </c>
      <c r="F329" s="13"/>
      <c r="G329" s="13"/>
      <c r="H329" s="13"/>
      <c r="I329" s="13"/>
      <c r="J329" s="52"/>
      <c r="K329" s="56"/>
      <c r="L329" s="56"/>
      <c r="M329" s="56"/>
      <c r="N329" s="56"/>
      <c r="O329" s="56"/>
    </row>
    <row r="330" spans="1:15">
      <c r="A330" s="6"/>
      <c r="B330" s="6"/>
      <c r="C330" s="6"/>
      <c r="D330" s="2">
        <v>421</v>
      </c>
      <c r="E330" s="1" t="s">
        <v>5</v>
      </c>
      <c r="F330" s="50">
        <v>35600</v>
      </c>
      <c r="G330" s="50">
        <v>0</v>
      </c>
      <c r="H330" s="50">
        <v>35600</v>
      </c>
      <c r="I330" s="50"/>
      <c r="J330" s="52"/>
      <c r="K330" s="56"/>
      <c r="L330" s="56"/>
      <c r="M330" s="56"/>
      <c r="N330" s="56"/>
      <c r="O330" s="56"/>
    </row>
    <row r="331" spans="1:15">
      <c r="A331" s="6"/>
      <c r="B331" s="6"/>
      <c r="C331" s="6"/>
      <c r="D331" s="2">
        <v>423</v>
      </c>
      <c r="E331" s="1" t="s">
        <v>7</v>
      </c>
      <c r="F331" s="50">
        <v>538650</v>
      </c>
      <c r="G331" s="50">
        <v>143196</v>
      </c>
      <c r="H331" s="50">
        <v>538650</v>
      </c>
      <c r="I331" s="50"/>
      <c r="J331" s="52"/>
      <c r="K331" s="56"/>
      <c r="L331" s="56"/>
      <c r="M331" s="56"/>
      <c r="N331" s="56"/>
      <c r="O331" s="56"/>
    </row>
    <row r="332" spans="1:15">
      <c r="A332" s="6"/>
      <c r="B332" s="6"/>
      <c r="C332" s="6"/>
      <c r="D332" s="2">
        <v>425</v>
      </c>
      <c r="E332" s="1" t="s">
        <v>11</v>
      </c>
      <c r="F332" s="50">
        <v>5736500</v>
      </c>
      <c r="G332" s="50">
        <v>1831918</v>
      </c>
      <c r="H332" s="50">
        <v>5736500</v>
      </c>
      <c r="I332" s="50"/>
      <c r="J332" s="52"/>
      <c r="K332" s="56"/>
      <c r="L332" s="56"/>
      <c r="M332" s="56"/>
      <c r="N332" s="56"/>
      <c r="O332" s="56"/>
    </row>
    <row r="333" spans="1:15">
      <c r="A333" s="6"/>
      <c r="B333" s="6"/>
      <c r="C333" s="6"/>
      <c r="D333" s="2">
        <v>512</v>
      </c>
      <c r="E333" s="1" t="s">
        <v>24</v>
      </c>
      <c r="F333" s="50">
        <v>2195120</v>
      </c>
      <c r="G333" s="50">
        <v>2089230</v>
      </c>
      <c r="H333" s="50">
        <v>2195120</v>
      </c>
      <c r="I333" s="50"/>
      <c r="J333" s="52"/>
      <c r="K333" s="56"/>
      <c r="L333" s="56"/>
      <c r="M333" s="56"/>
      <c r="N333" s="56"/>
      <c r="O333" s="56"/>
    </row>
    <row r="334" spans="1:15">
      <c r="A334" s="6"/>
      <c r="B334" s="6"/>
      <c r="C334" s="6"/>
      <c r="D334" s="2"/>
      <c r="E334" s="1"/>
      <c r="F334" s="13">
        <f>SUM(F330:F333)</f>
        <v>8505870</v>
      </c>
      <c r="G334" s="13">
        <f>SUM(G331:G333)</f>
        <v>4064344</v>
      </c>
      <c r="H334" s="13">
        <f>SUM(H330:H333)</f>
        <v>8505870</v>
      </c>
      <c r="I334" s="13"/>
      <c r="J334" s="52"/>
      <c r="K334" s="56"/>
      <c r="L334" s="56"/>
      <c r="M334" s="56"/>
      <c r="N334" s="56"/>
      <c r="O334" s="56"/>
    </row>
    <row r="335" spans="1:15" ht="30">
      <c r="A335" s="6"/>
      <c r="B335" s="6"/>
      <c r="C335" s="6">
        <v>130</v>
      </c>
      <c r="D335" s="1"/>
      <c r="E335" s="31" t="s">
        <v>196</v>
      </c>
      <c r="F335" s="13"/>
      <c r="G335" s="13"/>
      <c r="H335" s="13"/>
      <c r="I335" s="13"/>
      <c r="J335" s="52"/>
      <c r="K335" s="56"/>
      <c r="L335" s="56"/>
      <c r="M335" s="56"/>
      <c r="N335" s="56"/>
      <c r="O335" s="56"/>
    </row>
    <row r="336" spans="1:15">
      <c r="A336" s="6"/>
      <c r="B336" s="6"/>
      <c r="C336" s="6"/>
      <c r="D336" s="2">
        <v>421</v>
      </c>
      <c r="E336" s="1" t="s">
        <v>5</v>
      </c>
      <c r="F336" s="50">
        <v>11870</v>
      </c>
      <c r="G336" s="50">
        <v>0</v>
      </c>
      <c r="H336" s="50">
        <v>11870</v>
      </c>
      <c r="I336" s="50"/>
      <c r="J336" s="52"/>
      <c r="K336" s="56"/>
      <c r="L336" s="56"/>
      <c r="M336" s="56"/>
      <c r="N336" s="56"/>
      <c r="O336" s="56"/>
    </row>
    <row r="337" spans="1:15">
      <c r="A337" s="6"/>
      <c r="B337" s="6"/>
      <c r="C337" s="6"/>
      <c r="D337" s="2">
        <v>423</v>
      </c>
      <c r="E337" s="1" t="s">
        <v>7</v>
      </c>
      <c r="F337" s="50">
        <v>924200</v>
      </c>
      <c r="G337" s="50">
        <v>192872</v>
      </c>
      <c r="H337" s="50">
        <v>924200</v>
      </c>
      <c r="I337" s="50"/>
      <c r="J337" s="52"/>
      <c r="K337" s="56"/>
      <c r="L337" s="56"/>
      <c r="M337" s="56"/>
      <c r="N337" s="56"/>
      <c r="O337" s="56"/>
    </row>
    <row r="338" spans="1:15">
      <c r="A338" s="6"/>
      <c r="B338" s="6"/>
      <c r="C338" s="6"/>
      <c r="D338" s="1"/>
      <c r="E338" s="1"/>
      <c r="F338" s="13">
        <f>SUM(F336:F337)</f>
        <v>936070</v>
      </c>
      <c r="G338" s="13">
        <f>SUM(G336:G337)</f>
        <v>192872</v>
      </c>
      <c r="H338" s="13">
        <f>SUM(H336:H337)</f>
        <v>936070</v>
      </c>
      <c r="I338" s="13"/>
      <c r="J338" s="52"/>
      <c r="K338" s="56"/>
      <c r="L338" s="56"/>
      <c r="M338" s="56"/>
      <c r="N338" s="56"/>
      <c r="O338" s="56"/>
    </row>
    <row r="339" spans="1:15" ht="30">
      <c r="A339" s="6"/>
      <c r="B339" s="6"/>
      <c r="C339" s="6">
        <v>810</v>
      </c>
      <c r="D339" s="1"/>
      <c r="E339" s="31" t="s">
        <v>154</v>
      </c>
      <c r="F339" s="13"/>
      <c r="G339" s="13"/>
      <c r="H339" s="13"/>
      <c r="I339" s="13"/>
      <c r="J339" s="52"/>
      <c r="K339" s="56"/>
      <c r="L339" s="56"/>
      <c r="M339" s="56"/>
      <c r="N339" s="56"/>
      <c r="O339" s="56"/>
    </row>
    <row r="340" spans="1:15">
      <c r="A340" s="6"/>
      <c r="B340" s="6"/>
      <c r="C340" s="6"/>
      <c r="D340" s="2">
        <v>425</v>
      </c>
      <c r="E340" s="1" t="s">
        <v>11</v>
      </c>
      <c r="F340" s="50">
        <v>16650000</v>
      </c>
      <c r="G340" s="50">
        <v>0</v>
      </c>
      <c r="H340" s="50">
        <v>16650000</v>
      </c>
      <c r="I340" s="50"/>
      <c r="J340" s="52"/>
      <c r="K340" s="56"/>
      <c r="L340" s="56"/>
      <c r="M340" s="56"/>
      <c r="N340" s="56"/>
      <c r="O340" s="56"/>
    </row>
    <row r="341" spans="1:15">
      <c r="A341" s="6"/>
      <c r="B341" s="6"/>
      <c r="C341" s="6"/>
      <c r="D341" s="1"/>
      <c r="E341" s="1"/>
      <c r="F341" s="13">
        <f>F340</f>
        <v>16650000</v>
      </c>
      <c r="G341" s="13">
        <v>0</v>
      </c>
      <c r="H341" s="13">
        <f>H340</f>
        <v>16650000</v>
      </c>
      <c r="I341" s="13"/>
      <c r="J341" s="52"/>
      <c r="K341" s="56"/>
      <c r="L341" s="56"/>
      <c r="M341" s="56"/>
      <c r="N341" s="56"/>
      <c r="O341" s="56"/>
    </row>
    <row r="342" spans="1:15">
      <c r="A342" s="6"/>
      <c r="B342" s="6"/>
      <c r="C342" s="6"/>
      <c r="D342" s="1"/>
      <c r="E342" s="20" t="s">
        <v>197</v>
      </c>
      <c r="F342" s="21">
        <f>F314+F318+F322+F327+F334+F338+F341</f>
        <v>211917210</v>
      </c>
      <c r="G342" s="21">
        <f>G314+G318+G322+G327+G334+G338+G341</f>
        <v>78091750</v>
      </c>
      <c r="H342" s="21">
        <f>H314+H318+H322+H327+H334+H338+H341</f>
        <v>219057210</v>
      </c>
      <c r="I342" s="21">
        <f>F342-H342</f>
        <v>-7140000</v>
      </c>
      <c r="J342" s="52"/>
      <c r="K342" s="56"/>
      <c r="L342" s="56"/>
      <c r="M342" s="56"/>
      <c r="N342" s="56"/>
      <c r="O342" s="56"/>
    </row>
    <row r="343" spans="1:15">
      <c r="A343" s="6"/>
      <c r="B343" s="6"/>
      <c r="C343" s="6"/>
      <c r="D343" s="1"/>
      <c r="E343" s="25"/>
      <c r="F343" s="13"/>
      <c r="G343" s="13"/>
      <c r="H343" s="13"/>
      <c r="I343" s="13"/>
      <c r="J343" s="52"/>
      <c r="K343" s="56"/>
      <c r="L343" s="56"/>
      <c r="M343" s="56"/>
      <c r="N343" s="56"/>
      <c r="O343" s="56"/>
    </row>
    <row r="344" spans="1:15">
      <c r="A344" s="6"/>
      <c r="B344" s="6"/>
      <c r="C344" s="6"/>
      <c r="D344" s="1"/>
      <c r="E344" s="95" t="s">
        <v>199</v>
      </c>
      <c r="F344" s="13"/>
      <c r="G344" s="13"/>
      <c r="H344" s="13"/>
      <c r="I344" s="13"/>
      <c r="J344" s="52"/>
      <c r="K344" s="56"/>
      <c r="L344" s="56"/>
      <c r="M344" s="56"/>
      <c r="N344" s="56"/>
      <c r="O344" s="56"/>
    </row>
    <row r="345" spans="1:15" ht="30">
      <c r="A345" s="6"/>
      <c r="B345" s="6"/>
      <c r="C345" s="6">
        <v>130</v>
      </c>
      <c r="D345" s="1"/>
      <c r="E345" s="94" t="s">
        <v>198</v>
      </c>
      <c r="F345" s="33"/>
      <c r="G345" s="50"/>
      <c r="H345" s="50"/>
      <c r="I345" s="50"/>
      <c r="J345" s="52"/>
      <c r="K345" s="56"/>
      <c r="L345" s="56"/>
      <c r="M345" s="56"/>
      <c r="N345" s="56"/>
      <c r="O345" s="56"/>
    </row>
    <row r="346" spans="1:15">
      <c r="A346" s="6"/>
      <c r="B346" s="6"/>
      <c r="C346" s="6"/>
      <c r="D346" s="1">
        <v>511</v>
      </c>
      <c r="E346" s="40" t="s">
        <v>19</v>
      </c>
      <c r="F346" s="50">
        <v>24575141</v>
      </c>
      <c r="G346" s="50">
        <v>0</v>
      </c>
      <c r="H346" s="50">
        <v>24575141</v>
      </c>
      <c r="I346" s="50">
        <f>F346-H346</f>
        <v>0</v>
      </c>
      <c r="J346" s="52"/>
      <c r="K346" s="56"/>
      <c r="L346" s="56"/>
      <c r="M346" s="56"/>
      <c r="N346" s="56"/>
      <c r="O346" s="56"/>
    </row>
    <row r="347" spans="1:15">
      <c r="A347" s="6"/>
      <c r="B347" s="6"/>
      <c r="C347" s="6"/>
      <c r="D347" s="1"/>
      <c r="E347" s="20" t="s">
        <v>200</v>
      </c>
      <c r="F347" s="55">
        <f>F346</f>
        <v>24575141</v>
      </c>
      <c r="G347" s="33">
        <v>0</v>
      </c>
      <c r="H347" s="33">
        <f>SUM(H346)</f>
        <v>24575141</v>
      </c>
      <c r="I347" s="33"/>
      <c r="J347" s="52"/>
      <c r="K347" s="56"/>
      <c r="L347" s="56"/>
      <c r="M347" s="56"/>
      <c r="N347" s="56"/>
      <c r="O347" s="56"/>
    </row>
    <row r="348" spans="1:15">
      <c r="A348" s="6"/>
      <c r="B348" s="6"/>
      <c r="C348" s="6"/>
      <c r="D348" s="1"/>
      <c r="E348" s="89"/>
      <c r="F348" s="33"/>
      <c r="G348" s="33"/>
      <c r="H348" s="13"/>
      <c r="I348" s="33"/>
      <c r="J348" s="52"/>
      <c r="K348" s="56"/>
      <c r="L348" s="56"/>
      <c r="M348" s="56"/>
      <c r="N348" s="56"/>
      <c r="O348" s="56"/>
    </row>
    <row r="349" spans="1:15">
      <c r="A349" s="6"/>
      <c r="B349" s="16"/>
      <c r="C349" s="6"/>
      <c r="D349" s="1"/>
      <c r="E349" s="3" t="s">
        <v>119</v>
      </c>
      <c r="F349" s="12"/>
      <c r="G349" s="12"/>
      <c r="H349" s="28"/>
      <c r="I349" s="12"/>
      <c r="J349" s="52"/>
      <c r="K349" s="56"/>
      <c r="L349" s="56"/>
      <c r="M349" s="56"/>
      <c r="N349" s="56"/>
      <c r="O349" s="56"/>
    </row>
    <row r="350" spans="1:15">
      <c r="A350" s="6"/>
      <c r="B350" s="6"/>
      <c r="C350" s="6"/>
      <c r="D350" s="1"/>
      <c r="E350" s="5" t="s">
        <v>27</v>
      </c>
      <c r="F350" s="12"/>
      <c r="G350" s="12"/>
      <c r="H350" s="28"/>
      <c r="I350" s="12"/>
      <c r="J350" s="52"/>
      <c r="K350" s="56"/>
      <c r="L350" s="56"/>
      <c r="M350" s="56"/>
      <c r="N350" s="56"/>
      <c r="O350" s="56"/>
    </row>
    <row r="351" spans="1:15">
      <c r="A351" s="6"/>
      <c r="B351" s="6"/>
      <c r="C351" s="16" t="s">
        <v>72</v>
      </c>
      <c r="D351" s="1"/>
      <c r="E351" s="10" t="s">
        <v>93</v>
      </c>
      <c r="F351" s="12"/>
      <c r="G351" s="12"/>
      <c r="H351" s="28"/>
      <c r="I351" s="12"/>
      <c r="J351" s="52"/>
      <c r="K351" s="56"/>
      <c r="L351" s="56"/>
      <c r="M351" s="56"/>
      <c r="N351" s="56"/>
      <c r="O351" s="56"/>
    </row>
    <row r="352" spans="1:15">
      <c r="A352" s="6"/>
      <c r="B352" s="6"/>
      <c r="C352" s="6"/>
      <c r="D352" s="2">
        <v>472</v>
      </c>
      <c r="E352" s="32" t="s">
        <v>30</v>
      </c>
      <c r="F352" s="12">
        <v>12000000</v>
      </c>
      <c r="G352" s="12">
        <v>10150270</v>
      </c>
      <c r="H352" s="28">
        <v>15000000</v>
      </c>
      <c r="I352" s="12">
        <f>F352-H352</f>
        <v>-3000000</v>
      </c>
      <c r="J352" s="52" t="s">
        <v>213</v>
      </c>
      <c r="K352" s="56"/>
      <c r="L352" s="56"/>
      <c r="M352" s="56"/>
      <c r="N352" s="56"/>
      <c r="O352" s="56"/>
    </row>
    <row r="353" spans="1:15">
      <c r="A353" s="6"/>
      <c r="B353" s="6"/>
      <c r="C353" s="6"/>
      <c r="D353" s="2"/>
      <c r="E353" s="32"/>
      <c r="F353" s="41">
        <f t="shared" ref="F353:I353" si="47">SUM(F352)</f>
        <v>12000000</v>
      </c>
      <c r="G353" s="41">
        <f>SUM(G352)</f>
        <v>10150270</v>
      </c>
      <c r="H353" s="41">
        <f t="shared" si="47"/>
        <v>15000000</v>
      </c>
      <c r="I353" s="21">
        <f t="shared" si="47"/>
        <v>-3000000</v>
      </c>
      <c r="J353" s="52"/>
      <c r="K353" s="56"/>
      <c r="L353" s="56"/>
      <c r="M353" s="56"/>
      <c r="N353" s="56"/>
      <c r="O353" s="56"/>
    </row>
    <row r="354" spans="1:15">
      <c r="A354" s="6"/>
      <c r="B354" s="6"/>
      <c r="C354" s="6"/>
      <c r="D354" s="2"/>
      <c r="E354" s="32"/>
      <c r="F354" s="12"/>
      <c r="G354" s="12"/>
      <c r="H354" s="28"/>
      <c r="I354" s="12"/>
      <c r="J354" s="52"/>
      <c r="K354" s="56"/>
      <c r="L354" s="56"/>
      <c r="M354" s="56"/>
      <c r="N354" s="56"/>
      <c r="O354" s="56"/>
    </row>
    <row r="355" spans="1:15">
      <c r="A355" s="6"/>
      <c r="B355" s="6"/>
      <c r="C355" s="6"/>
      <c r="D355" s="1"/>
      <c r="E355" s="3" t="s">
        <v>120</v>
      </c>
      <c r="F355" s="12"/>
      <c r="G355" s="12"/>
      <c r="H355" s="28"/>
      <c r="I355" s="12"/>
      <c r="J355" s="52"/>
      <c r="K355" s="56"/>
      <c r="L355" s="56"/>
      <c r="M355" s="56"/>
      <c r="N355" s="56"/>
      <c r="O355" s="56"/>
    </row>
    <row r="356" spans="1:15">
      <c r="A356" s="6"/>
      <c r="B356" s="6"/>
      <c r="D356" s="1"/>
      <c r="E356" s="9" t="s">
        <v>127</v>
      </c>
      <c r="F356" s="12"/>
      <c r="G356" s="12"/>
      <c r="H356" s="28"/>
      <c r="I356" s="12"/>
      <c r="J356" s="52"/>
      <c r="K356" s="56"/>
      <c r="L356" s="56"/>
      <c r="M356" s="56"/>
      <c r="N356" s="56"/>
      <c r="O356" s="56"/>
    </row>
    <row r="357" spans="1:15">
      <c r="A357" s="6"/>
      <c r="B357" s="6"/>
      <c r="C357" s="6">
        <v>421</v>
      </c>
      <c r="D357" s="45"/>
      <c r="E357" s="5" t="s">
        <v>130</v>
      </c>
      <c r="F357" s="12"/>
      <c r="G357" s="12"/>
      <c r="H357" s="28"/>
      <c r="I357" s="12"/>
      <c r="J357" s="52"/>
      <c r="K357" s="56"/>
      <c r="L357" s="56"/>
      <c r="M357" s="56"/>
      <c r="N357" s="56"/>
      <c r="O357" s="56"/>
    </row>
    <row r="358" spans="1:15" ht="30">
      <c r="A358" s="6"/>
      <c r="B358" s="6"/>
      <c r="C358" s="6"/>
      <c r="D358" s="2">
        <v>4511</v>
      </c>
      <c r="E358" s="7" t="s">
        <v>23</v>
      </c>
      <c r="F358" s="28">
        <v>27104000</v>
      </c>
      <c r="G358" s="28">
        <v>8559000</v>
      </c>
      <c r="H358" s="28">
        <v>27104000</v>
      </c>
      <c r="I358" s="12">
        <f>F358-H358</f>
        <v>0</v>
      </c>
      <c r="J358" s="52"/>
      <c r="K358" s="56"/>
      <c r="L358" s="56"/>
      <c r="M358" s="56"/>
      <c r="N358" s="56"/>
      <c r="O358" s="56"/>
    </row>
    <row r="359" spans="1:15">
      <c r="A359" s="6"/>
      <c r="B359" s="6"/>
      <c r="C359" s="6"/>
      <c r="D359" s="1"/>
      <c r="E359" s="1"/>
      <c r="F359" s="21">
        <f t="shared" ref="F359:I359" si="48">SUM(F358)</f>
        <v>27104000</v>
      </c>
      <c r="G359" s="21">
        <f>SUM(G358)</f>
        <v>8559000</v>
      </c>
      <c r="H359" s="21">
        <f t="shared" si="48"/>
        <v>27104000</v>
      </c>
      <c r="I359" s="21">
        <f t="shared" si="48"/>
        <v>0</v>
      </c>
      <c r="J359" s="52"/>
      <c r="K359" s="56"/>
      <c r="L359" s="56"/>
      <c r="M359" s="56"/>
      <c r="N359" s="56"/>
      <c r="O359" s="56"/>
    </row>
    <row r="360" spans="1:15">
      <c r="A360" s="6"/>
      <c r="B360" s="6"/>
      <c r="C360" s="6"/>
      <c r="D360" s="2"/>
      <c r="E360" s="32"/>
      <c r="F360" s="12"/>
      <c r="G360" s="12"/>
      <c r="H360" s="28"/>
      <c r="I360" s="12"/>
      <c r="J360" s="52"/>
      <c r="K360" s="56"/>
      <c r="L360" s="56"/>
      <c r="M360" s="56"/>
      <c r="N360" s="56"/>
      <c r="O360" s="56"/>
    </row>
    <row r="361" spans="1:15">
      <c r="A361" s="6"/>
      <c r="B361" s="6"/>
      <c r="C361" s="6"/>
      <c r="D361" s="1"/>
      <c r="E361" s="3" t="s">
        <v>46</v>
      </c>
      <c r="F361" s="12"/>
      <c r="G361" s="12"/>
      <c r="H361" s="28"/>
      <c r="I361" s="12"/>
      <c r="J361" s="52"/>
      <c r="K361" s="56"/>
      <c r="L361" s="56"/>
      <c r="M361" s="56"/>
      <c r="N361" s="56"/>
      <c r="O361" s="56"/>
    </row>
    <row r="362" spans="1:15">
      <c r="A362" s="6"/>
      <c r="B362" s="6"/>
      <c r="C362" s="6"/>
      <c r="D362" s="1"/>
      <c r="E362" s="5" t="s">
        <v>47</v>
      </c>
      <c r="F362" s="12"/>
      <c r="G362" s="12"/>
      <c r="H362" s="28"/>
      <c r="I362" s="12"/>
      <c r="J362" s="52"/>
      <c r="K362" s="56"/>
      <c r="L362" s="56"/>
      <c r="M362" s="56"/>
      <c r="N362" s="56"/>
      <c r="O362" s="56"/>
    </row>
    <row r="363" spans="1:15">
      <c r="A363" s="6"/>
      <c r="B363" s="6"/>
      <c r="C363" s="6"/>
      <c r="D363" s="1"/>
      <c r="E363" s="4" t="s">
        <v>86</v>
      </c>
      <c r="F363" s="12"/>
      <c r="G363" s="12"/>
      <c r="H363" s="28"/>
      <c r="I363" s="12"/>
      <c r="J363" s="52"/>
      <c r="K363" s="56"/>
      <c r="L363" s="56"/>
      <c r="M363" s="56"/>
      <c r="N363" s="56"/>
      <c r="O363" s="56"/>
    </row>
    <row r="364" spans="1:15">
      <c r="A364" s="6"/>
      <c r="B364" s="6"/>
      <c r="C364" s="6">
        <v>560</v>
      </c>
      <c r="D364" s="1"/>
      <c r="E364" s="79" t="s">
        <v>165</v>
      </c>
      <c r="F364" s="12"/>
      <c r="G364" s="12"/>
      <c r="H364" s="28"/>
      <c r="I364" s="12"/>
      <c r="J364" s="52"/>
      <c r="K364" s="56"/>
      <c r="L364" s="56"/>
      <c r="M364" s="56"/>
      <c r="N364" s="56"/>
      <c r="O364" s="56"/>
    </row>
    <row r="365" spans="1:15">
      <c r="A365" s="6"/>
      <c r="B365" s="6"/>
      <c r="C365" s="6"/>
      <c r="D365" s="2">
        <v>423</v>
      </c>
      <c r="E365" s="1" t="s">
        <v>7</v>
      </c>
      <c r="F365" s="12">
        <v>600000</v>
      </c>
      <c r="G365" s="12">
        <v>250000</v>
      </c>
      <c r="H365" s="28">
        <v>600000</v>
      </c>
      <c r="I365" s="12">
        <f t="shared" ref="I365:I368" si="49">F365-H365</f>
        <v>0</v>
      </c>
      <c r="J365" s="52"/>
      <c r="K365" s="56"/>
      <c r="L365" s="56"/>
      <c r="M365" s="56"/>
      <c r="N365" s="56"/>
      <c r="O365" s="56"/>
    </row>
    <row r="366" spans="1:15">
      <c r="A366" s="6"/>
      <c r="B366" s="6"/>
      <c r="C366" s="6"/>
      <c r="D366" s="2">
        <v>424</v>
      </c>
      <c r="E366" s="1" t="s">
        <v>22</v>
      </c>
      <c r="F366" s="12">
        <v>0</v>
      </c>
      <c r="G366" s="12">
        <v>0</v>
      </c>
      <c r="H366" s="28">
        <v>0</v>
      </c>
      <c r="I366" s="12">
        <f t="shared" si="49"/>
        <v>0</v>
      </c>
      <c r="J366" s="52"/>
      <c r="K366" s="56"/>
      <c r="L366" s="56"/>
      <c r="M366" s="56"/>
      <c r="N366" s="56"/>
      <c r="O366" s="56"/>
    </row>
    <row r="367" spans="1:15">
      <c r="A367" s="6"/>
      <c r="B367" s="6"/>
      <c r="C367" s="6"/>
      <c r="D367" s="2">
        <v>425</v>
      </c>
      <c r="E367" s="1" t="s">
        <v>11</v>
      </c>
      <c r="F367" s="12">
        <v>0</v>
      </c>
      <c r="G367" s="12">
        <v>0</v>
      </c>
      <c r="H367" s="28">
        <v>0</v>
      </c>
      <c r="I367" s="12">
        <f t="shared" si="49"/>
        <v>0</v>
      </c>
      <c r="J367" s="52"/>
      <c r="K367" s="56"/>
      <c r="L367" s="56"/>
      <c r="M367" s="56"/>
      <c r="N367" s="56"/>
      <c r="O367" s="56"/>
    </row>
    <row r="368" spans="1:15">
      <c r="A368" s="6"/>
      <c r="B368" s="6"/>
      <c r="C368" s="6"/>
      <c r="D368" s="2">
        <v>426</v>
      </c>
      <c r="E368" s="1" t="s">
        <v>12</v>
      </c>
      <c r="F368" s="12">
        <v>2400000</v>
      </c>
      <c r="G368" s="12">
        <v>0</v>
      </c>
      <c r="H368" s="28">
        <v>2400000</v>
      </c>
      <c r="I368" s="12">
        <f t="shared" si="49"/>
        <v>0</v>
      </c>
      <c r="J368" s="52"/>
      <c r="K368" s="56"/>
      <c r="L368" s="56"/>
      <c r="M368" s="56"/>
      <c r="N368" s="56"/>
      <c r="O368" s="56"/>
    </row>
    <row r="369" spans="1:15">
      <c r="A369" s="6"/>
      <c r="B369" s="6"/>
      <c r="C369" s="6"/>
      <c r="D369" s="1"/>
      <c r="E369" s="1"/>
      <c r="F369" s="13">
        <f t="shared" ref="F369:I369" si="50">SUM(F365:F368)</f>
        <v>3000000</v>
      </c>
      <c r="G369" s="13">
        <f>SUM(G365:G368)</f>
        <v>250000</v>
      </c>
      <c r="H369" s="13">
        <f t="shared" si="50"/>
        <v>3000000</v>
      </c>
      <c r="I369" s="13">
        <f t="shared" si="50"/>
        <v>0</v>
      </c>
      <c r="J369" s="52"/>
      <c r="K369" s="56"/>
      <c r="L369" s="56"/>
      <c r="M369" s="56"/>
      <c r="N369" s="56"/>
      <c r="O369" s="56"/>
    </row>
    <row r="370" spans="1:15">
      <c r="A370" s="6"/>
      <c r="B370" s="6"/>
      <c r="C370" s="6"/>
      <c r="D370" s="1"/>
      <c r="E370" s="4" t="s">
        <v>86</v>
      </c>
      <c r="F370" s="13"/>
      <c r="G370" s="13"/>
      <c r="H370" s="13"/>
      <c r="I370" s="13"/>
      <c r="J370" s="52"/>
      <c r="K370" s="56"/>
      <c r="L370" s="56"/>
      <c r="M370" s="56"/>
      <c r="N370" s="56"/>
      <c r="O370" s="56"/>
    </row>
    <row r="371" spans="1:15">
      <c r="A371" s="6"/>
      <c r="B371" s="6"/>
      <c r="C371" s="6">
        <v>630</v>
      </c>
      <c r="D371" s="1"/>
      <c r="E371" s="78" t="s">
        <v>166</v>
      </c>
      <c r="F371" s="13"/>
      <c r="G371" s="13"/>
      <c r="H371" s="13"/>
      <c r="I371" s="13"/>
      <c r="J371" s="52"/>
      <c r="K371" s="56"/>
      <c r="L371" s="56"/>
      <c r="M371" s="56"/>
      <c r="N371" s="56"/>
      <c r="O371" s="56"/>
    </row>
    <row r="372" spans="1:15">
      <c r="A372" s="6"/>
      <c r="B372" s="6"/>
      <c r="C372" s="6"/>
      <c r="D372" s="2">
        <v>425</v>
      </c>
      <c r="E372" s="1" t="s">
        <v>11</v>
      </c>
      <c r="F372" s="50">
        <v>1500000</v>
      </c>
      <c r="G372" s="50">
        <v>412320</v>
      </c>
      <c r="H372" s="50">
        <v>1500000</v>
      </c>
      <c r="I372" s="50">
        <f>F372-H372</f>
        <v>0</v>
      </c>
      <c r="J372" s="52"/>
      <c r="K372" s="56"/>
      <c r="L372" s="56"/>
      <c r="M372" s="56"/>
      <c r="N372" s="56"/>
      <c r="O372" s="56"/>
    </row>
    <row r="373" spans="1:15">
      <c r="A373" s="6"/>
      <c r="B373" s="6"/>
      <c r="C373" s="6"/>
      <c r="D373" s="1"/>
      <c r="E373" s="1"/>
      <c r="F373" s="13">
        <f>F372</f>
        <v>1500000</v>
      </c>
      <c r="G373" s="13">
        <f>SUM(G372)</f>
        <v>412320</v>
      </c>
      <c r="H373" s="13">
        <f>H372</f>
        <v>1500000</v>
      </c>
      <c r="I373" s="13">
        <f>I372</f>
        <v>0</v>
      </c>
      <c r="J373" s="52"/>
      <c r="K373" s="56"/>
      <c r="L373" s="56"/>
      <c r="M373" s="56"/>
      <c r="N373" s="56"/>
      <c r="O373" s="56"/>
    </row>
    <row r="374" spans="1:15">
      <c r="A374" s="6"/>
      <c r="B374" s="6"/>
      <c r="C374" s="6"/>
      <c r="D374" s="1"/>
      <c r="E374" s="36" t="s">
        <v>21</v>
      </c>
      <c r="F374" s="13"/>
      <c r="G374" s="13"/>
      <c r="H374" s="28"/>
      <c r="I374" s="12"/>
      <c r="J374" s="52"/>
      <c r="K374" s="56"/>
      <c r="L374" s="56"/>
      <c r="M374" s="56"/>
      <c r="N374" s="56"/>
      <c r="O374" s="56"/>
    </row>
    <row r="375" spans="1:15">
      <c r="A375" s="6"/>
      <c r="B375" s="6"/>
      <c r="C375" s="6">
        <v>530</v>
      </c>
      <c r="D375" s="1"/>
      <c r="E375" s="78" t="s">
        <v>178</v>
      </c>
      <c r="F375" s="13"/>
      <c r="G375" s="13"/>
      <c r="H375" s="28"/>
      <c r="I375" s="12"/>
      <c r="J375" s="52"/>
      <c r="K375" s="56"/>
      <c r="L375" s="56"/>
      <c r="M375" s="56"/>
      <c r="N375" s="56"/>
      <c r="O375" s="56"/>
    </row>
    <row r="376" spans="1:15">
      <c r="A376" s="6"/>
      <c r="B376" s="6"/>
      <c r="C376" s="6"/>
      <c r="D376" s="2">
        <v>424</v>
      </c>
      <c r="E376" s="1" t="s">
        <v>22</v>
      </c>
      <c r="F376" s="50">
        <v>1500000</v>
      </c>
      <c r="G376" s="50">
        <v>0</v>
      </c>
      <c r="H376" s="28">
        <v>1500000</v>
      </c>
      <c r="I376" s="12"/>
      <c r="J376" s="52"/>
      <c r="K376" s="56"/>
      <c r="L376" s="56"/>
      <c r="M376" s="56"/>
      <c r="N376" s="56"/>
      <c r="O376" s="56"/>
    </row>
    <row r="377" spans="1:15">
      <c r="A377" s="6"/>
      <c r="B377" s="6"/>
      <c r="C377" s="6"/>
      <c r="D377" s="1"/>
      <c r="E377" s="1"/>
      <c r="F377" s="13">
        <f t="shared" ref="F377:I377" si="51">F376</f>
        <v>1500000</v>
      </c>
      <c r="G377" s="13">
        <f>SUM(G376)</f>
        <v>0</v>
      </c>
      <c r="H377" s="13">
        <f t="shared" si="51"/>
        <v>1500000</v>
      </c>
      <c r="I377" s="13">
        <f t="shared" si="51"/>
        <v>0</v>
      </c>
      <c r="J377" s="52"/>
      <c r="K377" s="56"/>
      <c r="L377" s="56"/>
      <c r="M377" s="56"/>
      <c r="N377" s="56"/>
      <c r="O377" s="56"/>
    </row>
    <row r="378" spans="1:15">
      <c r="A378" s="6"/>
      <c r="B378" s="6"/>
      <c r="C378" s="6"/>
      <c r="D378" s="1"/>
      <c r="E378" s="36" t="s">
        <v>48</v>
      </c>
      <c r="F378" s="13"/>
      <c r="G378" s="13"/>
      <c r="H378" s="28"/>
      <c r="I378" s="12"/>
      <c r="J378" s="52"/>
      <c r="K378" s="56"/>
      <c r="L378" s="56"/>
      <c r="M378" s="56"/>
      <c r="N378" s="56"/>
      <c r="O378" s="56"/>
    </row>
    <row r="379" spans="1:15">
      <c r="A379" s="6"/>
      <c r="B379" s="6"/>
      <c r="C379" s="6">
        <v>510</v>
      </c>
      <c r="D379" s="1"/>
      <c r="E379" s="78" t="s">
        <v>167</v>
      </c>
      <c r="F379" s="13"/>
      <c r="G379" s="13"/>
      <c r="H379" s="28"/>
      <c r="I379" s="12"/>
      <c r="J379" s="52"/>
      <c r="K379" s="56"/>
      <c r="L379" s="56"/>
      <c r="M379" s="56"/>
      <c r="N379" s="56"/>
      <c r="O379" s="56"/>
    </row>
    <row r="380" spans="1:15">
      <c r="A380" s="6"/>
      <c r="B380" s="6"/>
      <c r="C380" s="6"/>
      <c r="D380" s="2">
        <v>421</v>
      </c>
      <c r="E380" s="40" t="s">
        <v>5</v>
      </c>
      <c r="F380" s="50">
        <v>519970</v>
      </c>
      <c r="G380" s="50">
        <v>518397</v>
      </c>
      <c r="H380" s="50">
        <v>519970</v>
      </c>
      <c r="I380" s="50"/>
      <c r="J380" s="52"/>
      <c r="K380" s="56"/>
      <c r="L380" s="56"/>
      <c r="M380" s="56"/>
      <c r="N380" s="56"/>
      <c r="O380" s="56"/>
    </row>
    <row r="381" spans="1:15">
      <c r="A381" s="6"/>
      <c r="B381" s="6"/>
      <c r="C381" s="6"/>
      <c r="D381" s="2">
        <v>423</v>
      </c>
      <c r="E381" s="1" t="s">
        <v>7</v>
      </c>
      <c r="F381" s="50">
        <v>400000</v>
      </c>
      <c r="G381" s="50">
        <v>0</v>
      </c>
      <c r="H381" s="50">
        <v>400000</v>
      </c>
      <c r="I381" s="12"/>
      <c r="J381" s="52"/>
      <c r="K381" s="56"/>
      <c r="L381" s="56"/>
      <c r="M381" s="56"/>
      <c r="N381" s="56"/>
      <c r="O381" s="56"/>
    </row>
    <row r="382" spans="1:15">
      <c r="A382" s="6"/>
      <c r="B382" s="6"/>
      <c r="C382" s="6"/>
      <c r="D382" s="2">
        <v>424</v>
      </c>
      <c r="E382" s="1" t="s">
        <v>22</v>
      </c>
      <c r="F382" s="50">
        <v>3000000</v>
      </c>
      <c r="G382" s="50">
        <v>0</v>
      </c>
      <c r="H382" s="50">
        <v>3000000</v>
      </c>
      <c r="I382" s="12"/>
      <c r="J382" s="52"/>
      <c r="K382" s="56"/>
      <c r="L382" s="56"/>
      <c r="M382" s="56"/>
      <c r="N382" s="56"/>
      <c r="O382" s="56"/>
    </row>
    <row r="383" spans="1:15" ht="30">
      <c r="A383" s="6"/>
      <c r="B383" s="6"/>
      <c r="C383" s="6"/>
      <c r="D383" s="2">
        <v>4511</v>
      </c>
      <c r="E383" s="7" t="s">
        <v>188</v>
      </c>
      <c r="F383" s="50">
        <v>2100000</v>
      </c>
      <c r="G383" s="50">
        <v>0</v>
      </c>
      <c r="H383" s="50">
        <v>2100000</v>
      </c>
      <c r="I383" s="12"/>
      <c r="J383" s="52"/>
      <c r="K383" s="56"/>
      <c r="L383" s="56"/>
      <c r="M383" s="56"/>
      <c r="N383" s="56"/>
      <c r="O383" s="56"/>
    </row>
    <row r="384" spans="1:15">
      <c r="A384" s="6"/>
      <c r="B384" s="6"/>
      <c r="C384" s="6"/>
      <c r="D384" s="2">
        <v>512</v>
      </c>
      <c r="E384" s="1" t="s">
        <v>24</v>
      </c>
      <c r="F384" s="50">
        <v>480000</v>
      </c>
      <c r="G384" s="50">
        <v>0</v>
      </c>
      <c r="H384" s="50">
        <v>480000</v>
      </c>
      <c r="I384" s="12"/>
      <c r="J384" s="52"/>
      <c r="K384" s="56"/>
      <c r="L384" s="56"/>
      <c r="M384" s="56"/>
      <c r="N384" s="56"/>
      <c r="O384" s="56"/>
    </row>
    <row r="385" spans="1:15">
      <c r="A385" s="6"/>
      <c r="B385" s="6"/>
      <c r="C385" s="6"/>
      <c r="D385" s="2"/>
      <c r="E385" s="1"/>
      <c r="F385" s="13">
        <f>F380+F381+F382+F383+F384</f>
        <v>6499970</v>
      </c>
      <c r="G385" s="13">
        <f>SUM(G380:G384)</f>
        <v>518397</v>
      </c>
      <c r="H385" s="26">
        <f>SUM(H380:H384)</f>
        <v>6499970</v>
      </c>
      <c r="I385" s="13">
        <f t="shared" ref="I385" si="52">I381+I383</f>
        <v>0</v>
      </c>
      <c r="J385" s="52"/>
      <c r="K385" s="56"/>
      <c r="L385" s="56"/>
      <c r="M385" s="56"/>
      <c r="N385" s="56"/>
      <c r="O385" s="56"/>
    </row>
    <row r="386" spans="1:15">
      <c r="A386" s="6"/>
      <c r="B386" s="6"/>
      <c r="C386" s="6"/>
      <c r="D386" s="1"/>
      <c r="E386" s="1"/>
      <c r="F386" s="12"/>
      <c r="G386" s="12"/>
      <c r="H386" s="28"/>
      <c r="I386" s="12"/>
      <c r="J386" s="52"/>
      <c r="K386" s="56"/>
      <c r="L386" s="56"/>
      <c r="M386" s="56"/>
      <c r="N386" s="56"/>
      <c r="O386" s="56"/>
    </row>
    <row r="387" spans="1:15">
      <c r="A387" s="6"/>
      <c r="B387" s="6"/>
      <c r="C387" s="6"/>
      <c r="D387" s="1"/>
      <c r="E387" s="20" t="s">
        <v>79</v>
      </c>
      <c r="F387" s="21">
        <f>F369+F373+F377+F385</f>
        <v>12499970</v>
      </c>
      <c r="G387" s="21">
        <f>G369+G373+G377+G385</f>
        <v>1180717</v>
      </c>
      <c r="H387" s="21">
        <f>H369+H373+H377+H385</f>
        <v>12499970</v>
      </c>
      <c r="I387" s="21">
        <f>I369+I377+I385</f>
        <v>0</v>
      </c>
      <c r="J387" s="52"/>
      <c r="K387" s="56"/>
      <c r="L387" s="56"/>
      <c r="M387" s="56"/>
      <c r="N387" s="56"/>
      <c r="O387" s="56"/>
    </row>
    <row r="388" spans="1:15">
      <c r="A388" s="6"/>
      <c r="B388" s="6"/>
      <c r="C388" s="6"/>
      <c r="D388" s="2"/>
      <c r="E388" s="32"/>
      <c r="F388" s="12"/>
      <c r="G388" s="12"/>
      <c r="H388" s="28"/>
      <c r="I388" s="12"/>
      <c r="J388" s="52"/>
      <c r="K388" s="56"/>
      <c r="L388" s="56"/>
      <c r="M388" s="56"/>
      <c r="N388" s="56"/>
      <c r="O388" s="56"/>
    </row>
    <row r="389" spans="1:15">
      <c r="A389" s="6">
        <v>5</v>
      </c>
      <c r="B389" s="6">
        <v>5.01</v>
      </c>
      <c r="C389" s="6"/>
      <c r="D389" s="1"/>
      <c r="E389" s="11" t="s">
        <v>44</v>
      </c>
      <c r="F389" s="12"/>
      <c r="G389" s="12"/>
      <c r="H389" s="28"/>
      <c r="I389" s="12"/>
      <c r="J389" s="52"/>
      <c r="K389" s="56"/>
      <c r="L389" s="56"/>
      <c r="M389" s="56"/>
      <c r="N389" s="56"/>
      <c r="O389" s="56"/>
    </row>
    <row r="390" spans="1:15" ht="30">
      <c r="A390" s="6"/>
      <c r="B390" s="6"/>
      <c r="C390" s="6">
        <v>160</v>
      </c>
      <c r="D390" s="1"/>
      <c r="E390" s="4" t="s">
        <v>95</v>
      </c>
      <c r="F390" s="12"/>
      <c r="G390" s="12"/>
      <c r="H390" s="28"/>
      <c r="I390" s="12"/>
      <c r="J390" s="52"/>
      <c r="K390" s="56"/>
      <c r="L390" s="56"/>
      <c r="M390" s="56"/>
      <c r="N390" s="56"/>
      <c r="O390" s="56"/>
    </row>
    <row r="391" spans="1:15">
      <c r="A391" s="6"/>
      <c r="B391" s="6"/>
      <c r="C391" s="6"/>
      <c r="D391" s="2">
        <v>411</v>
      </c>
      <c r="E391" s="1" t="s">
        <v>3</v>
      </c>
      <c r="F391" s="28">
        <v>490080</v>
      </c>
      <c r="G391" s="28">
        <v>145401</v>
      </c>
      <c r="H391" s="28">
        <v>490080</v>
      </c>
      <c r="I391" s="12">
        <f t="shared" ref="I391:I408" si="53">F391-H391</f>
        <v>0</v>
      </c>
      <c r="J391" s="52"/>
      <c r="K391" s="56"/>
      <c r="L391" s="56"/>
      <c r="M391" s="56"/>
      <c r="N391" s="56"/>
      <c r="O391" s="56"/>
    </row>
    <row r="392" spans="1:15">
      <c r="A392" s="6"/>
      <c r="B392" s="6"/>
      <c r="C392" s="6"/>
      <c r="D392" s="2">
        <v>412</v>
      </c>
      <c r="E392" s="1" t="s">
        <v>4</v>
      </c>
      <c r="F392" s="28">
        <v>87720</v>
      </c>
      <c r="G392" s="28">
        <v>24936</v>
      </c>
      <c r="H392" s="28">
        <v>87720</v>
      </c>
      <c r="I392" s="12">
        <f t="shared" si="53"/>
        <v>0</v>
      </c>
      <c r="J392" s="52"/>
      <c r="K392" s="56"/>
      <c r="L392" s="56"/>
      <c r="M392" s="56"/>
      <c r="N392" s="56"/>
      <c r="O392" s="56"/>
    </row>
    <row r="393" spans="1:15">
      <c r="A393" s="6"/>
      <c r="B393" s="6"/>
      <c r="C393" s="6"/>
      <c r="D393" s="2">
        <v>413</v>
      </c>
      <c r="E393" s="1" t="s">
        <v>138</v>
      </c>
      <c r="F393" s="28">
        <v>10000</v>
      </c>
      <c r="G393" s="28">
        <v>0</v>
      </c>
      <c r="H393" s="28">
        <v>10000</v>
      </c>
      <c r="I393" s="12">
        <f t="shared" si="53"/>
        <v>0</v>
      </c>
      <c r="J393" s="52"/>
      <c r="K393" s="56"/>
      <c r="L393" s="56"/>
      <c r="M393" s="56"/>
      <c r="N393" s="56"/>
      <c r="O393" s="56"/>
    </row>
    <row r="394" spans="1:15">
      <c r="A394" s="6"/>
      <c r="B394" s="6"/>
      <c r="C394" s="6"/>
      <c r="D394" s="2">
        <v>414</v>
      </c>
      <c r="E394" s="1" t="s">
        <v>36</v>
      </c>
      <c r="F394" s="28">
        <v>50000</v>
      </c>
      <c r="G394" s="28">
        <v>7828</v>
      </c>
      <c r="H394" s="28">
        <v>50000</v>
      </c>
      <c r="I394" s="12">
        <f t="shared" si="53"/>
        <v>0</v>
      </c>
      <c r="J394" s="52"/>
      <c r="K394" s="56"/>
      <c r="L394" s="56"/>
      <c r="M394" s="56"/>
      <c r="N394" s="56"/>
      <c r="O394" s="56"/>
    </row>
    <row r="395" spans="1:15">
      <c r="A395" s="6"/>
      <c r="B395" s="6"/>
      <c r="C395" s="6"/>
      <c r="D395" s="2">
        <v>415</v>
      </c>
      <c r="E395" s="1" t="s">
        <v>37</v>
      </c>
      <c r="F395" s="28">
        <v>50000</v>
      </c>
      <c r="G395" s="28">
        <v>0</v>
      </c>
      <c r="H395" s="28">
        <v>50000</v>
      </c>
      <c r="I395" s="12">
        <f t="shared" si="53"/>
        <v>0</v>
      </c>
      <c r="J395" s="52"/>
      <c r="K395" s="56"/>
      <c r="L395" s="56"/>
      <c r="M395" s="56"/>
      <c r="N395" s="56"/>
      <c r="O395" s="56"/>
    </row>
    <row r="396" spans="1:15">
      <c r="A396" s="6"/>
      <c r="B396" s="6"/>
      <c r="C396" s="6"/>
      <c r="D396" s="2">
        <v>421</v>
      </c>
      <c r="E396" s="1" t="s">
        <v>5</v>
      </c>
      <c r="F396" s="28">
        <v>11000000</v>
      </c>
      <c r="G396" s="28">
        <v>4405751</v>
      </c>
      <c r="H396" s="28">
        <v>11000000</v>
      </c>
      <c r="I396" s="12">
        <f t="shared" si="53"/>
        <v>0</v>
      </c>
      <c r="J396" s="52"/>
      <c r="K396" s="56"/>
      <c r="L396" s="56"/>
      <c r="M396" s="56"/>
      <c r="N396" s="56"/>
      <c r="O396" s="56"/>
    </row>
    <row r="397" spans="1:15">
      <c r="A397" s="6"/>
      <c r="B397" s="6"/>
      <c r="C397" s="6"/>
      <c r="D397" s="2">
        <v>422</v>
      </c>
      <c r="E397" s="1" t="s">
        <v>6</v>
      </c>
      <c r="F397" s="28">
        <v>20000</v>
      </c>
      <c r="G397" s="28">
        <v>0</v>
      </c>
      <c r="H397" s="28">
        <v>20000</v>
      </c>
      <c r="I397" s="12">
        <f t="shared" si="53"/>
        <v>0</v>
      </c>
      <c r="J397" s="52"/>
      <c r="K397" s="56"/>
      <c r="L397" s="56"/>
      <c r="M397" s="56"/>
      <c r="N397" s="56"/>
      <c r="O397" s="56"/>
    </row>
    <row r="398" spans="1:15">
      <c r="A398" s="6"/>
      <c r="B398" s="6"/>
      <c r="C398" s="6"/>
      <c r="D398" s="2">
        <v>423</v>
      </c>
      <c r="E398" s="1" t="s">
        <v>7</v>
      </c>
      <c r="F398" s="28">
        <v>7000000</v>
      </c>
      <c r="G398" s="28">
        <v>2833793</v>
      </c>
      <c r="H398" s="28">
        <v>7000000</v>
      </c>
      <c r="I398" s="12">
        <f t="shared" si="53"/>
        <v>0</v>
      </c>
      <c r="J398" s="52"/>
      <c r="K398" s="56"/>
      <c r="L398" s="56"/>
      <c r="M398" s="56"/>
      <c r="N398" s="56"/>
      <c r="O398" s="56"/>
    </row>
    <row r="399" spans="1:15">
      <c r="A399" s="6"/>
      <c r="B399" s="6"/>
      <c r="C399" s="6"/>
      <c r="D399" s="2">
        <v>424</v>
      </c>
      <c r="E399" s="1" t="s">
        <v>22</v>
      </c>
      <c r="F399" s="28">
        <v>300000</v>
      </c>
      <c r="G399" s="28">
        <v>101031</v>
      </c>
      <c r="H399" s="28">
        <v>300000</v>
      </c>
      <c r="I399" s="12">
        <f t="shared" si="53"/>
        <v>0</v>
      </c>
      <c r="J399" s="52"/>
      <c r="K399" s="56"/>
      <c r="L399" s="56"/>
      <c r="M399" s="56"/>
      <c r="N399" s="56"/>
      <c r="O399" s="56"/>
    </row>
    <row r="400" spans="1:15">
      <c r="A400" s="6"/>
      <c r="B400" s="6"/>
      <c r="C400" s="6"/>
      <c r="D400" s="2">
        <v>425</v>
      </c>
      <c r="E400" s="1" t="s">
        <v>11</v>
      </c>
      <c r="F400" s="28">
        <v>8000000</v>
      </c>
      <c r="G400" s="28">
        <v>1888657</v>
      </c>
      <c r="H400" s="28">
        <v>8000000</v>
      </c>
      <c r="I400" s="12">
        <f t="shared" si="53"/>
        <v>0</v>
      </c>
      <c r="J400" s="52"/>
      <c r="K400" s="56"/>
      <c r="L400" s="56"/>
      <c r="M400" s="56"/>
      <c r="N400" s="56"/>
      <c r="O400" s="56"/>
    </row>
    <row r="401" spans="1:15">
      <c r="A401" s="6"/>
      <c r="B401" s="6"/>
      <c r="C401" s="6"/>
      <c r="D401" s="2">
        <v>426</v>
      </c>
      <c r="E401" s="1" t="s">
        <v>12</v>
      </c>
      <c r="F401" s="28">
        <v>500000</v>
      </c>
      <c r="G401" s="28">
        <v>332661</v>
      </c>
      <c r="H401" s="28">
        <v>500000</v>
      </c>
      <c r="I401" s="12">
        <f t="shared" si="53"/>
        <v>0</v>
      </c>
      <c r="J401" s="52"/>
      <c r="K401" s="56"/>
      <c r="L401" s="56"/>
      <c r="M401" s="56"/>
      <c r="N401" s="56"/>
      <c r="O401" s="56"/>
    </row>
    <row r="402" spans="1:15">
      <c r="A402" s="6"/>
      <c r="B402" s="6"/>
      <c r="C402" s="6"/>
      <c r="D402" s="2">
        <v>465</v>
      </c>
      <c r="E402" s="1" t="s">
        <v>8</v>
      </c>
      <c r="F402" s="28">
        <v>50000</v>
      </c>
      <c r="G402" s="28">
        <v>13441</v>
      </c>
      <c r="H402" s="28">
        <v>50000</v>
      </c>
      <c r="I402" s="12">
        <f t="shared" si="53"/>
        <v>0</v>
      </c>
      <c r="J402" s="52"/>
      <c r="K402" s="56"/>
      <c r="L402" s="56"/>
      <c r="M402" s="56"/>
      <c r="N402" s="56"/>
      <c r="O402" s="56"/>
    </row>
    <row r="403" spans="1:15" ht="15" hidden="1" customHeight="1">
      <c r="A403" s="6"/>
      <c r="B403" s="6"/>
      <c r="C403" s="6"/>
      <c r="D403" s="2">
        <v>472</v>
      </c>
      <c r="E403" s="1" t="s">
        <v>30</v>
      </c>
      <c r="F403" s="28">
        <v>0</v>
      </c>
      <c r="G403" s="28"/>
      <c r="H403" s="28">
        <v>0</v>
      </c>
      <c r="I403" s="12">
        <f t="shared" si="53"/>
        <v>0</v>
      </c>
      <c r="J403" s="52"/>
      <c r="K403" s="56"/>
      <c r="L403" s="56"/>
      <c r="M403" s="56"/>
      <c r="N403" s="56"/>
      <c r="O403" s="56"/>
    </row>
    <row r="404" spans="1:15" ht="15" hidden="1" customHeight="1">
      <c r="A404" s="6"/>
      <c r="B404" s="6"/>
      <c r="C404" s="6"/>
      <c r="D404" s="2">
        <v>481</v>
      </c>
      <c r="E404" s="1" t="s">
        <v>9</v>
      </c>
      <c r="F404" s="28">
        <v>0</v>
      </c>
      <c r="G404" s="28"/>
      <c r="H404" s="28">
        <v>0</v>
      </c>
      <c r="I404" s="12">
        <f t="shared" si="53"/>
        <v>0</v>
      </c>
      <c r="J404" s="52"/>
      <c r="K404" s="56"/>
      <c r="L404" s="56"/>
      <c r="M404" s="56"/>
      <c r="N404" s="56"/>
      <c r="O404" s="56"/>
    </row>
    <row r="405" spans="1:15">
      <c r="A405" s="6"/>
      <c r="B405" s="6"/>
      <c r="C405" s="6"/>
      <c r="D405" s="2">
        <v>482</v>
      </c>
      <c r="E405" s="1" t="s">
        <v>14</v>
      </c>
      <c r="F405" s="28">
        <v>10000</v>
      </c>
      <c r="G405" s="28">
        <v>11607</v>
      </c>
      <c r="H405" s="28">
        <v>10000</v>
      </c>
      <c r="I405" s="12">
        <f t="shared" si="53"/>
        <v>0</v>
      </c>
      <c r="J405" s="52"/>
      <c r="K405" s="56"/>
      <c r="L405" s="56"/>
      <c r="M405" s="56"/>
      <c r="N405" s="56"/>
      <c r="O405" s="56"/>
    </row>
    <row r="406" spans="1:15">
      <c r="A406" s="6"/>
      <c r="B406" s="6"/>
      <c r="C406" s="6"/>
      <c r="D406" s="2">
        <v>483</v>
      </c>
      <c r="E406" s="1" t="s">
        <v>15</v>
      </c>
      <c r="F406" s="28">
        <v>150000</v>
      </c>
      <c r="G406" s="28">
        <v>157457</v>
      </c>
      <c r="H406" s="28">
        <v>150000</v>
      </c>
      <c r="I406" s="12">
        <f t="shared" si="53"/>
        <v>0</v>
      </c>
      <c r="J406" s="52"/>
      <c r="K406" s="56"/>
      <c r="L406" s="56"/>
      <c r="M406" s="56"/>
      <c r="N406" s="56"/>
      <c r="O406" s="56"/>
    </row>
    <row r="407" spans="1:15">
      <c r="A407" s="6"/>
      <c r="B407" s="6"/>
      <c r="C407" s="6"/>
      <c r="D407" s="2">
        <v>511</v>
      </c>
      <c r="E407" s="1" t="s">
        <v>19</v>
      </c>
      <c r="F407" s="28">
        <v>100000</v>
      </c>
      <c r="G407" s="28">
        <v>0</v>
      </c>
      <c r="H407" s="28">
        <v>100000</v>
      </c>
      <c r="I407" s="12">
        <f t="shared" si="53"/>
        <v>0</v>
      </c>
      <c r="J407" s="52"/>
      <c r="K407" s="56"/>
      <c r="L407" s="56"/>
      <c r="M407" s="56"/>
      <c r="N407" s="56"/>
      <c r="O407" s="56"/>
    </row>
    <row r="408" spans="1:15">
      <c r="A408" s="6"/>
      <c r="B408" s="6"/>
      <c r="C408" s="6"/>
      <c r="D408" s="2">
        <v>512</v>
      </c>
      <c r="E408" s="1" t="s">
        <v>24</v>
      </c>
      <c r="F408" s="28">
        <v>500000</v>
      </c>
      <c r="G408" s="28">
        <v>393160</v>
      </c>
      <c r="H408" s="28">
        <v>500000</v>
      </c>
      <c r="I408" s="12">
        <f t="shared" si="53"/>
        <v>0</v>
      </c>
      <c r="J408" s="52"/>
      <c r="K408" s="56"/>
      <c r="L408" s="56"/>
      <c r="M408" s="56"/>
      <c r="N408" s="56"/>
      <c r="O408" s="56"/>
    </row>
    <row r="409" spans="1:15">
      <c r="A409" s="6"/>
      <c r="B409" s="6"/>
      <c r="C409" s="6"/>
      <c r="D409" s="1"/>
      <c r="E409" s="1"/>
      <c r="F409" s="21">
        <f>SUM(F391:F408)</f>
        <v>28317800</v>
      </c>
      <c r="G409" s="21">
        <f>SUM(G391:G408)</f>
        <v>10315723</v>
      </c>
      <c r="H409" s="21">
        <f>SUM(H391:H408)</f>
        <v>28317800</v>
      </c>
      <c r="I409" s="21">
        <f>SUM(I391:I408)</f>
        <v>0</v>
      </c>
      <c r="J409" s="52"/>
      <c r="K409" s="56"/>
      <c r="L409" s="56"/>
      <c r="M409" s="56"/>
      <c r="N409" s="56"/>
      <c r="O409" s="56"/>
    </row>
    <row r="410" spans="1:15">
      <c r="A410" s="6"/>
      <c r="B410" s="6"/>
      <c r="C410" s="6"/>
      <c r="D410" s="1"/>
      <c r="E410" s="1"/>
      <c r="F410" s="12"/>
      <c r="G410" s="12"/>
      <c r="H410" s="28"/>
      <c r="I410" s="12"/>
      <c r="J410" s="52"/>
      <c r="K410" s="56"/>
      <c r="L410" s="56"/>
      <c r="M410" s="56"/>
      <c r="N410" s="56"/>
      <c r="O410" s="56"/>
    </row>
    <row r="411" spans="1:15">
      <c r="A411" s="6">
        <v>5</v>
      </c>
      <c r="B411" s="6">
        <v>5.0199999999999996</v>
      </c>
      <c r="C411" s="6"/>
      <c r="D411" s="1"/>
      <c r="E411" s="11" t="s">
        <v>45</v>
      </c>
      <c r="F411" s="12"/>
      <c r="G411" s="12"/>
      <c r="H411" s="28"/>
      <c r="I411" s="12"/>
      <c r="J411" s="52"/>
      <c r="K411" s="56"/>
      <c r="L411" s="56"/>
      <c r="M411" s="56"/>
      <c r="N411" s="56"/>
      <c r="O411" s="56"/>
    </row>
    <row r="412" spans="1:15">
      <c r="A412" s="6"/>
      <c r="B412" s="6"/>
      <c r="C412" s="6">
        <v>980</v>
      </c>
      <c r="D412" s="1"/>
      <c r="E412" s="5" t="s">
        <v>95</v>
      </c>
      <c r="F412" s="12"/>
      <c r="G412" s="12"/>
      <c r="H412" s="28"/>
      <c r="I412" s="12"/>
      <c r="J412" s="52"/>
      <c r="K412" s="56"/>
      <c r="L412" s="56"/>
      <c r="M412" s="56"/>
      <c r="N412" s="56"/>
      <c r="O412" s="56"/>
    </row>
    <row r="413" spans="1:15">
      <c r="A413" s="6"/>
      <c r="B413" s="6"/>
      <c r="C413" s="6"/>
      <c r="D413" s="2">
        <v>411</v>
      </c>
      <c r="E413" s="1" t="s">
        <v>3</v>
      </c>
      <c r="F413" s="28">
        <v>1340220</v>
      </c>
      <c r="G413" s="28">
        <v>885855</v>
      </c>
      <c r="H413" s="28">
        <v>1340220</v>
      </c>
      <c r="I413" s="12">
        <f t="shared" ref="I413:I425" si="54">F413-H413</f>
        <v>0</v>
      </c>
      <c r="J413" s="52"/>
      <c r="K413" s="56"/>
      <c r="L413" s="56"/>
      <c r="M413" s="56"/>
      <c r="N413" s="56"/>
      <c r="O413" s="56"/>
    </row>
    <row r="414" spans="1:15">
      <c r="A414" s="6"/>
      <c r="B414" s="6"/>
      <c r="C414" s="6"/>
      <c r="D414" s="2">
        <v>412</v>
      </c>
      <c r="E414" s="1" t="s">
        <v>4</v>
      </c>
      <c r="F414" s="28">
        <v>239900</v>
      </c>
      <c r="G414" s="28">
        <v>151924</v>
      </c>
      <c r="H414" s="28">
        <v>239900</v>
      </c>
      <c r="I414" s="12">
        <f t="shared" si="54"/>
        <v>0</v>
      </c>
      <c r="J414" s="52"/>
      <c r="K414" s="56"/>
      <c r="L414" s="56"/>
      <c r="M414" s="56"/>
      <c r="N414" s="56"/>
      <c r="O414" s="56"/>
    </row>
    <row r="415" spans="1:15">
      <c r="A415" s="6"/>
      <c r="B415" s="6"/>
      <c r="C415" s="6"/>
      <c r="D415" s="2">
        <v>413</v>
      </c>
      <c r="E415" s="1" t="s">
        <v>121</v>
      </c>
      <c r="F415" s="28">
        <v>0</v>
      </c>
      <c r="G415" s="28">
        <v>0</v>
      </c>
      <c r="H415" s="28">
        <v>0</v>
      </c>
      <c r="I415" s="12">
        <f t="shared" si="54"/>
        <v>0</v>
      </c>
      <c r="J415" s="52"/>
      <c r="K415" s="56"/>
      <c r="L415" s="56"/>
      <c r="M415" s="56"/>
      <c r="N415" s="56"/>
      <c r="O415" s="56"/>
    </row>
    <row r="416" spans="1:15">
      <c r="A416" s="6"/>
      <c r="B416" s="6"/>
      <c r="C416" s="6"/>
      <c r="D416" s="2">
        <v>416</v>
      </c>
      <c r="E416" s="1" t="s">
        <v>38</v>
      </c>
      <c r="F416" s="28">
        <v>0</v>
      </c>
      <c r="G416" s="28">
        <v>0</v>
      </c>
      <c r="H416" s="28">
        <v>0</v>
      </c>
      <c r="I416" s="12">
        <f t="shared" si="54"/>
        <v>0</v>
      </c>
      <c r="J416" s="52"/>
      <c r="K416" s="56"/>
      <c r="L416" s="56"/>
      <c r="M416" s="56"/>
      <c r="N416" s="56"/>
      <c r="O416" s="56"/>
    </row>
    <row r="417" spans="1:15">
      <c r="A417" s="6"/>
      <c r="B417" s="6"/>
      <c r="C417" s="6"/>
      <c r="D417" s="2">
        <v>421</v>
      </c>
      <c r="E417" s="1" t="s">
        <v>5</v>
      </c>
      <c r="F417" s="28">
        <v>700000</v>
      </c>
      <c r="G417" s="28">
        <v>623353</v>
      </c>
      <c r="H417" s="28">
        <v>665000</v>
      </c>
      <c r="I417" s="12">
        <f t="shared" si="54"/>
        <v>35000</v>
      </c>
      <c r="J417" s="52"/>
      <c r="K417" s="56"/>
      <c r="L417" s="56"/>
      <c r="M417" s="56"/>
      <c r="N417" s="56"/>
      <c r="O417" s="56"/>
    </row>
    <row r="418" spans="1:15">
      <c r="A418" s="6"/>
      <c r="B418" s="6"/>
      <c r="C418" s="6"/>
      <c r="D418" s="2">
        <v>422</v>
      </c>
      <c r="E418" s="1" t="s">
        <v>6</v>
      </c>
      <c r="F418" s="28">
        <v>100000</v>
      </c>
      <c r="G418" s="28">
        <v>59726</v>
      </c>
      <c r="H418" s="28">
        <v>100000</v>
      </c>
      <c r="I418" s="12">
        <f t="shared" si="54"/>
        <v>0</v>
      </c>
      <c r="J418" s="52"/>
      <c r="K418" s="56"/>
      <c r="L418" s="56"/>
      <c r="M418" s="56"/>
      <c r="N418" s="56"/>
      <c r="O418" s="56"/>
    </row>
    <row r="419" spans="1:15">
      <c r="A419" s="6"/>
      <c r="B419" s="6"/>
      <c r="C419" s="6"/>
      <c r="D419" s="2">
        <v>423</v>
      </c>
      <c r="E419" s="1" t="s">
        <v>7</v>
      </c>
      <c r="F419" s="28">
        <v>1280000</v>
      </c>
      <c r="G419" s="28">
        <v>708001</v>
      </c>
      <c r="H419" s="28">
        <v>1175000</v>
      </c>
      <c r="I419" s="12">
        <f t="shared" si="54"/>
        <v>105000</v>
      </c>
      <c r="J419" s="52"/>
      <c r="K419" s="56"/>
      <c r="L419" s="56"/>
      <c r="M419" s="56"/>
      <c r="N419" s="56"/>
      <c r="O419" s="56"/>
    </row>
    <row r="420" spans="1:15">
      <c r="A420" s="6"/>
      <c r="B420" s="6"/>
      <c r="C420" s="6"/>
      <c r="D420" s="2">
        <v>424</v>
      </c>
      <c r="E420" s="1" t="s">
        <v>22</v>
      </c>
      <c r="F420" s="28">
        <v>2450000</v>
      </c>
      <c r="G420" s="28">
        <v>2166538</v>
      </c>
      <c r="H420" s="28">
        <v>3100000</v>
      </c>
      <c r="I420" s="12">
        <f t="shared" si="54"/>
        <v>-650000</v>
      </c>
      <c r="J420" s="52"/>
      <c r="K420" s="56"/>
      <c r="L420" s="56"/>
      <c r="M420" s="56"/>
      <c r="N420" s="56"/>
      <c r="O420" s="56"/>
    </row>
    <row r="421" spans="1:15">
      <c r="A421" s="6"/>
      <c r="B421" s="6"/>
      <c r="C421" s="6"/>
      <c r="D421" s="2">
        <v>425</v>
      </c>
      <c r="E421" s="1" t="s">
        <v>11</v>
      </c>
      <c r="F421" s="28">
        <v>100000</v>
      </c>
      <c r="G421" s="28">
        <v>10480</v>
      </c>
      <c r="H421" s="28">
        <v>325000</v>
      </c>
      <c r="I421" s="12">
        <f t="shared" si="54"/>
        <v>-225000</v>
      </c>
      <c r="J421" s="52"/>
      <c r="K421" s="56"/>
      <c r="L421" s="56"/>
      <c r="M421" s="56"/>
      <c r="N421" s="56"/>
      <c r="O421" s="56"/>
    </row>
    <row r="422" spans="1:15">
      <c r="A422" s="6"/>
      <c r="B422" s="6"/>
      <c r="C422" s="6"/>
      <c r="D422" s="2">
        <v>426</v>
      </c>
      <c r="E422" s="1" t="s">
        <v>12</v>
      </c>
      <c r="F422" s="28">
        <v>100000</v>
      </c>
      <c r="G422" s="28">
        <v>82239</v>
      </c>
      <c r="H422" s="28">
        <v>165000</v>
      </c>
      <c r="I422" s="12">
        <f t="shared" si="54"/>
        <v>-65000</v>
      </c>
      <c r="J422" s="52"/>
      <c r="K422" s="56"/>
      <c r="L422" s="56"/>
      <c r="M422" s="56"/>
      <c r="N422" s="56"/>
      <c r="O422" s="56"/>
    </row>
    <row r="423" spans="1:15">
      <c r="A423" s="6"/>
      <c r="B423" s="6"/>
      <c r="C423" s="6"/>
      <c r="D423" s="2">
        <v>465</v>
      </c>
      <c r="E423" s="1" t="s">
        <v>8</v>
      </c>
      <c r="F423" s="28">
        <v>140000</v>
      </c>
      <c r="G423" s="28">
        <v>87823</v>
      </c>
      <c r="H423" s="28">
        <v>150000</v>
      </c>
      <c r="I423" s="12">
        <f t="shared" si="54"/>
        <v>-10000</v>
      </c>
      <c r="J423" s="52"/>
      <c r="K423" s="56"/>
      <c r="L423" s="56"/>
      <c r="M423" s="56"/>
      <c r="N423" s="56"/>
      <c r="O423" s="56"/>
    </row>
    <row r="424" spans="1:15">
      <c r="A424" s="6"/>
      <c r="B424" s="6"/>
      <c r="C424" s="6"/>
      <c r="D424" s="2">
        <v>482</v>
      </c>
      <c r="E424" s="1" t="s">
        <v>14</v>
      </c>
      <c r="F424" s="28">
        <v>0</v>
      </c>
      <c r="G424" s="28">
        <v>0</v>
      </c>
      <c r="H424" s="28"/>
      <c r="I424" s="12">
        <f t="shared" si="54"/>
        <v>0</v>
      </c>
      <c r="J424" s="52"/>
      <c r="K424" s="56"/>
      <c r="L424" s="56"/>
      <c r="M424" s="56"/>
      <c r="N424" s="56"/>
      <c r="O424" s="56"/>
    </row>
    <row r="425" spans="1:15">
      <c r="A425" s="6"/>
      <c r="B425" s="6"/>
      <c r="C425" s="6"/>
      <c r="D425" s="2">
        <v>512</v>
      </c>
      <c r="E425" s="1" t="s">
        <v>24</v>
      </c>
      <c r="F425" s="28">
        <v>100000</v>
      </c>
      <c r="G425" s="28">
        <v>45600</v>
      </c>
      <c r="H425" s="28">
        <v>600000</v>
      </c>
      <c r="I425" s="12">
        <f t="shared" si="54"/>
        <v>-500000</v>
      </c>
      <c r="J425" s="52"/>
      <c r="K425" s="56"/>
      <c r="L425" s="56"/>
      <c r="M425" s="56"/>
      <c r="N425" s="56"/>
      <c r="O425" s="56"/>
    </row>
    <row r="426" spans="1:15">
      <c r="A426" s="6"/>
      <c r="B426" s="6"/>
      <c r="C426" s="6"/>
      <c r="D426" s="1"/>
      <c r="E426" s="1"/>
      <c r="F426" s="21">
        <f t="shared" ref="F426:I426" si="55">SUM(F413:F425)</f>
        <v>6550120</v>
      </c>
      <c r="G426" s="21">
        <f>SUM(G413:G425)</f>
        <v>4821539</v>
      </c>
      <c r="H426" s="21">
        <f t="shared" si="55"/>
        <v>7860120</v>
      </c>
      <c r="I426" s="21">
        <f t="shared" si="55"/>
        <v>-1310000</v>
      </c>
      <c r="J426" s="52"/>
      <c r="K426" s="56"/>
      <c r="L426" s="56"/>
      <c r="M426" s="56"/>
      <c r="N426" s="56"/>
      <c r="O426" s="56"/>
    </row>
    <row r="427" spans="1:15">
      <c r="A427" s="6"/>
      <c r="B427" s="6"/>
      <c r="C427" s="6"/>
      <c r="D427" s="1"/>
      <c r="E427" s="1"/>
      <c r="F427" s="12"/>
      <c r="G427" s="12"/>
      <c r="H427" s="28"/>
      <c r="I427" s="12"/>
      <c r="J427" s="52"/>
      <c r="K427" s="56"/>
      <c r="L427" s="56"/>
      <c r="M427" s="56"/>
      <c r="N427" s="56"/>
      <c r="O427" s="56"/>
    </row>
    <row r="428" spans="1:15">
      <c r="A428" s="6">
        <v>5</v>
      </c>
      <c r="B428" s="6">
        <v>5.03</v>
      </c>
      <c r="C428" s="6"/>
      <c r="D428" s="1"/>
      <c r="E428" s="3" t="s">
        <v>49</v>
      </c>
      <c r="F428" s="12"/>
      <c r="G428" s="12"/>
      <c r="H428" s="28"/>
      <c r="I428" s="12"/>
      <c r="J428" s="52"/>
      <c r="K428" s="56"/>
      <c r="L428" s="56"/>
      <c r="M428" s="56"/>
      <c r="N428" s="56"/>
      <c r="O428" s="56"/>
    </row>
    <row r="429" spans="1:15">
      <c r="A429" s="6"/>
      <c r="B429" s="6"/>
      <c r="C429" s="6"/>
      <c r="D429" s="1"/>
      <c r="E429" s="5" t="s">
        <v>50</v>
      </c>
      <c r="F429" s="12"/>
      <c r="G429" s="12"/>
      <c r="H429" s="28"/>
      <c r="I429" s="12"/>
      <c r="J429" s="52"/>
      <c r="K429" s="56"/>
      <c r="L429" s="56"/>
      <c r="M429" s="56"/>
      <c r="N429" s="56"/>
      <c r="O429" s="56"/>
    </row>
    <row r="430" spans="1:15">
      <c r="A430" s="6"/>
      <c r="B430" s="6"/>
      <c r="C430" s="6">
        <v>473</v>
      </c>
      <c r="D430" s="1"/>
      <c r="E430" s="5" t="s">
        <v>51</v>
      </c>
      <c r="F430" s="12"/>
      <c r="G430" s="12"/>
      <c r="H430" s="28"/>
      <c r="I430" s="12"/>
      <c r="J430" s="52"/>
      <c r="K430" s="56"/>
      <c r="L430" s="56"/>
      <c r="M430" s="56"/>
      <c r="N430" s="56"/>
      <c r="O430" s="56"/>
    </row>
    <row r="431" spans="1:15">
      <c r="A431" s="6"/>
      <c r="B431" s="6"/>
      <c r="C431" s="6"/>
      <c r="D431" s="2">
        <v>411</v>
      </c>
      <c r="E431" s="1" t="s">
        <v>3</v>
      </c>
      <c r="F431" s="28">
        <v>3433360</v>
      </c>
      <c r="G431" s="28">
        <v>2359797</v>
      </c>
      <c r="H431" s="28">
        <v>3433360</v>
      </c>
      <c r="I431" s="12">
        <f t="shared" ref="I431:I445" si="56">F431-H431</f>
        <v>0</v>
      </c>
      <c r="J431" s="52"/>
      <c r="K431" s="56"/>
      <c r="L431" s="56"/>
      <c r="M431" s="56"/>
      <c r="N431" s="56"/>
      <c r="O431" s="56"/>
    </row>
    <row r="432" spans="1:15">
      <c r="A432" s="6"/>
      <c r="B432" s="6"/>
      <c r="C432" s="6"/>
      <c r="D432" s="2">
        <v>412</v>
      </c>
      <c r="E432" s="1" t="s">
        <v>4</v>
      </c>
      <c r="F432" s="28">
        <v>614570</v>
      </c>
      <c r="G432" s="28">
        <v>396584</v>
      </c>
      <c r="H432" s="28">
        <v>614570</v>
      </c>
      <c r="I432" s="12">
        <f t="shared" si="56"/>
        <v>0</v>
      </c>
      <c r="J432" s="52"/>
      <c r="K432" s="56"/>
      <c r="L432" s="56"/>
      <c r="M432" s="56"/>
      <c r="N432" s="56"/>
      <c r="O432" s="56"/>
    </row>
    <row r="433" spans="1:15">
      <c r="A433" s="6"/>
      <c r="B433" s="6"/>
      <c r="C433" s="6"/>
      <c r="D433" s="2">
        <v>414</v>
      </c>
      <c r="E433" s="1" t="s">
        <v>36</v>
      </c>
      <c r="F433" s="28">
        <v>20000</v>
      </c>
      <c r="G433" s="28">
        <v>0</v>
      </c>
      <c r="H433" s="28">
        <v>20000</v>
      </c>
      <c r="I433" s="12">
        <f t="shared" si="56"/>
        <v>0</v>
      </c>
      <c r="J433" s="52"/>
      <c r="K433" s="56"/>
      <c r="L433" s="56"/>
      <c r="M433" s="56"/>
      <c r="N433" s="56"/>
      <c r="O433" s="56"/>
    </row>
    <row r="434" spans="1:15">
      <c r="A434" s="6"/>
      <c r="B434" s="6"/>
      <c r="C434" s="6"/>
      <c r="D434" s="2">
        <v>415</v>
      </c>
      <c r="E434" s="1" t="s">
        <v>37</v>
      </c>
      <c r="F434" s="28">
        <v>60000</v>
      </c>
      <c r="G434" s="28">
        <v>28213</v>
      </c>
      <c r="H434" s="28">
        <v>60000</v>
      </c>
      <c r="I434" s="12">
        <f t="shared" si="56"/>
        <v>0</v>
      </c>
      <c r="J434" s="52"/>
      <c r="K434" s="56"/>
      <c r="L434" s="56"/>
      <c r="M434" s="56"/>
      <c r="N434" s="56"/>
      <c r="O434" s="56"/>
    </row>
    <row r="435" spans="1:15">
      <c r="A435" s="6"/>
      <c r="B435" s="6"/>
      <c r="C435" s="6"/>
      <c r="D435" s="2">
        <v>416</v>
      </c>
      <c r="E435" t="s">
        <v>38</v>
      </c>
      <c r="F435" s="28">
        <v>60000</v>
      </c>
      <c r="G435" s="28">
        <v>56650</v>
      </c>
      <c r="H435" s="28">
        <v>60000</v>
      </c>
      <c r="I435" s="12">
        <f t="shared" si="56"/>
        <v>0</v>
      </c>
      <c r="J435" s="52"/>
      <c r="K435" s="56"/>
      <c r="L435" s="56"/>
      <c r="M435" s="56"/>
      <c r="N435" s="56"/>
      <c r="O435" s="56"/>
    </row>
    <row r="436" spans="1:15">
      <c r="A436" s="6"/>
      <c r="B436" s="6"/>
      <c r="C436" s="6"/>
      <c r="D436" s="2">
        <v>421</v>
      </c>
      <c r="E436" s="1" t="s">
        <v>5</v>
      </c>
      <c r="F436" s="28">
        <v>449000</v>
      </c>
      <c r="G436" s="28">
        <v>192242</v>
      </c>
      <c r="H436" s="28">
        <v>454000</v>
      </c>
      <c r="I436" s="12">
        <f t="shared" si="56"/>
        <v>-5000</v>
      </c>
      <c r="J436" s="52"/>
      <c r="K436" s="56"/>
      <c r="L436" s="56"/>
      <c r="M436" s="56"/>
      <c r="N436" s="56"/>
      <c r="O436" s="56"/>
    </row>
    <row r="437" spans="1:15">
      <c r="A437" s="6"/>
      <c r="B437" s="6"/>
      <c r="C437" s="6"/>
      <c r="D437" s="2">
        <v>422</v>
      </c>
      <c r="E437" s="1" t="s">
        <v>6</v>
      </c>
      <c r="F437" s="28">
        <v>165000</v>
      </c>
      <c r="G437" s="28">
        <v>37209</v>
      </c>
      <c r="H437" s="28">
        <v>95000</v>
      </c>
      <c r="I437" s="12">
        <f t="shared" si="56"/>
        <v>70000</v>
      </c>
      <c r="J437" s="52"/>
      <c r="K437" s="56"/>
      <c r="L437" s="56"/>
      <c r="M437" s="56"/>
      <c r="N437" s="56"/>
      <c r="O437" s="56"/>
    </row>
    <row r="438" spans="1:15">
      <c r="A438" s="6"/>
      <c r="B438" s="6"/>
      <c r="C438" s="6"/>
      <c r="D438" s="2">
        <v>423</v>
      </c>
      <c r="E438" s="1" t="s">
        <v>7</v>
      </c>
      <c r="F438" s="28">
        <v>1342000</v>
      </c>
      <c r="G438" s="28">
        <v>930899</v>
      </c>
      <c r="H438" s="28">
        <v>1578000</v>
      </c>
      <c r="I438" s="12">
        <f t="shared" si="56"/>
        <v>-236000</v>
      </c>
      <c r="J438" s="52"/>
      <c r="K438" s="56"/>
      <c r="L438" s="56"/>
      <c r="M438" s="56"/>
      <c r="N438" s="56"/>
      <c r="O438" s="56"/>
    </row>
    <row r="439" spans="1:15">
      <c r="A439" s="6"/>
      <c r="B439" s="6"/>
      <c r="C439" s="6"/>
      <c r="D439" s="2">
        <v>424</v>
      </c>
      <c r="E439" s="1" t="s">
        <v>22</v>
      </c>
      <c r="F439" s="28">
        <v>200000</v>
      </c>
      <c r="G439" s="28">
        <v>134960</v>
      </c>
      <c r="H439" s="28">
        <v>280000</v>
      </c>
      <c r="I439" s="12">
        <f t="shared" si="56"/>
        <v>-80000</v>
      </c>
      <c r="J439" s="52"/>
      <c r="K439" s="56"/>
      <c r="L439" s="56"/>
      <c r="M439" s="56"/>
      <c r="N439" s="56"/>
      <c r="O439" s="56"/>
    </row>
    <row r="440" spans="1:15">
      <c r="A440" s="6"/>
      <c r="B440" s="6"/>
      <c r="C440" s="6"/>
      <c r="D440" s="2">
        <v>425</v>
      </c>
      <c r="E440" s="1" t="s">
        <v>11</v>
      </c>
      <c r="F440" s="28">
        <v>236000</v>
      </c>
      <c r="G440" s="28">
        <v>45005</v>
      </c>
      <c r="H440" s="28">
        <v>241000</v>
      </c>
      <c r="I440" s="12">
        <f t="shared" si="56"/>
        <v>-5000</v>
      </c>
      <c r="J440" s="52"/>
      <c r="K440" s="56"/>
      <c r="L440" s="56"/>
      <c r="M440" s="56"/>
      <c r="N440" s="56"/>
      <c r="O440" s="56"/>
    </row>
    <row r="441" spans="1:15">
      <c r="A441" s="6"/>
      <c r="B441" s="6"/>
      <c r="C441" s="6"/>
      <c r="D441" s="2">
        <v>426</v>
      </c>
      <c r="E441" s="1" t="s">
        <v>12</v>
      </c>
      <c r="F441" s="28">
        <v>390000</v>
      </c>
      <c r="G441" s="28">
        <v>122052</v>
      </c>
      <c r="H441" s="28">
        <v>330000</v>
      </c>
      <c r="I441" s="12">
        <f t="shared" si="56"/>
        <v>60000</v>
      </c>
      <c r="J441" s="52"/>
      <c r="K441" s="56"/>
      <c r="L441" s="56"/>
      <c r="M441" s="56"/>
      <c r="N441" s="56"/>
      <c r="O441" s="56"/>
    </row>
    <row r="442" spans="1:15">
      <c r="A442" s="6"/>
      <c r="B442" s="6"/>
      <c r="C442" s="6"/>
      <c r="D442" s="2">
        <v>465</v>
      </c>
      <c r="E442" s="1" t="s">
        <v>8</v>
      </c>
      <c r="F442" s="28">
        <v>378403</v>
      </c>
      <c r="G442" s="28">
        <v>209168</v>
      </c>
      <c r="H442" s="28">
        <v>378403</v>
      </c>
      <c r="I442" s="12">
        <f t="shared" si="56"/>
        <v>0</v>
      </c>
      <c r="J442" s="52"/>
      <c r="K442" s="56"/>
      <c r="L442" s="56"/>
      <c r="M442" s="56"/>
      <c r="N442" s="56"/>
      <c r="O442" s="56"/>
    </row>
    <row r="443" spans="1:15">
      <c r="A443" s="6"/>
      <c r="B443" s="6"/>
      <c r="C443" s="6"/>
      <c r="D443" s="2">
        <v>482</v>
      </c>
      <c r="E443" s="1" t="s">
        <v>14</v>
      </c>
      <c r="F443" s="28">
        <v>13000</v>
      </c>
      <c r="G443" s="28">
        <v>0</v>
      </c>
      <c r="H443" s="28">
        <v>13000</v>
      </c>
      <c r="I443" s="12">
        <f t="shared" si="56"/>
        <v>0</v>
      </c>
      <c r="J443" s="52"/>
      <c r="K443" s="56"/>
      <c r="L443" s="56"/>
      <c r="M443" s="56"/>
      <c r="N443" s="56"/>
      <c r="O443" s="56"/>
    </row>
    <row r="444" spans="1:15">
      <c r="A444" s="6"/>
      <c r="B444" s="6"/>
      <c r="C444" s="6"/>
      <c r="D444" s="2">
        <v>512</v>
      </c>
      <c r="E444" s="1" t="s">
        <v>24</v>
      </c>
      <c r="F444" s="28">
        <v>25000</v>
      </c>
      <c r="G444" s="28">
        <v>25000</v>
      </c>
      <c r="H444" s="28">
        <v>25000</v>
      </c>
      <c r="I444" s="12">
        <f t="shared" si="56"/>
        <v>0</v>
      </c>
      <c r="J444" s="52"/>
      <c r="K444" s="56"/>
      <c r="L444" s="56"/>
      <c r="M444" s="56"/>
      <c r="N444" s="56"/>
      <c r="O444" s="56"/>
    </row>
    <row r="445" spans="1:15">
      <c r="A445" s="6"/>
      <c r="B445" s="6"/>
      <c r="C445" s="6"/>
      <c r="D445" s="2">
        <v>515</v>
      </c>
      <c r="E445" s="1" t="s">
        <v>40</v>
      </c>
      <c r="F445" s="28">
        <v>120000</v>
      </c>
      <c r="G445" s="28">
        <v>0</v>
      </c>
      <c r="H445" s="28">
        <v>0</v>
      </c>
      <c r="I445" s="12">
        <f t="shared" si="56"/>
        <v>120000</v>
      </c>
      <c r="J445" s="52"/>
      <c r="K445" s="56"/>
      <c r="L445" s="56"/>
      <c r="M445" s="56"/>
      <c r="N445" s="56"/>
      <c r="O445" s="56"/>
    </row>
    <row r="446" spans="1:15">
      <c r="A446" s="6"/>
      <c r="B446" s="6"/>
      <c r="C446" s="6"/>
      <c r="D446" s="1"/>
      <c r="E446" s="1"/>
      <c r="F446" s="13">
        <f t="shared" ref="F446:I446" si="57">SUM(F431:F445)</f>
        <v>7506333</v>
      </c>
      <c r="G446" s="13">
        <f>SUM(G431:G445)</f>
        <v>4537779</v>
      </c>
      <c r="H446" s="13">
        <f t="shared" si="57"/>
        <v>7582333</v>
      </c>
      <c r="I446" s="13">
        <f t="shared" si="57"/>
        <v>-76000</v>
      </c>
      <c r="J446" s="52"/>
      <c r="K446" s="56"/>
      <c r="L446" s="56"/>
      <c r="M446" s="56"/>
      <c r="N446" s="56"/>
      <c r="O446" s="56"/>
    </row>
    <row r="447" spans="1:15">
      <c r="A447" s="6"/>
      <c r="B447" s="6"/>
      <c r="C447" s="6"/>
      <c r="D447" s="1"/>
      <c r="E447" s="5"/>
      <c r="F447" s="12"/>
      <c r="G447" s="12"/>
      <c r="H447" s="28"/>
      <c r="I447" s="12"/>
      <c r="J447" s="52"/>
      <c r="K447" s="56"/>
      <c r="L447" s="56"/>
      <c r="M447" s="56"/>
      <c r="N447" s="56"/>
      <c r="O447" s="56"/>
    </row>
    <row r="448" spans="1:15" ht="30">
      <c r="A448" s="6"/>
      <c r="B448" s="6"/>
      <c r="C448" s="6">
        <v>473</v>
      </c>
      <c r="D448" s="1"/>
      <c r="E448" s="10" t="s">
        <v>139</v>
      </c>
      <c r="F448" s="13"/>
      <c r="G448" s="13"/>
      <c r="H448" s="28"/>
      <c r="I448" s="12"/>
      <c r="J448" s="52"/>
      <c r="K448" s="56"/>
      <c r="L448" s="56"/>
      <c r="M448" s="56"/>
      <c r="N448" s="56"/>
      <c r="O448" s="56"/>
    </row>
    <row r="449" spans="1:15">
      <c r="A449" s="6"/>
      <c r="B449" s="6"/>
      <c r="C449" s="6"/>
      <c r="D449" s="2">
        <v>422</v>
      </c>
      <c r="E449" s="1" t="s">
        <v>6</v>
      </c>
      <c r="F449" s="38">
        <v>196500</v>
      </c>
      <c r="G449" s="38">
        <v>168397</v>
      </c>
      <c r="H449" s="38">
        <v>186500</v>
      </c>
      <c r="I449" s="12">
        <f t="shared" ref="I449:I452" si="58">F449-H449</f>
        <v>10000</v>
      </c>
      <c r="J449" s="52"/>
      <c r="K449" s="56"/>
      <c r="L449" s="56"/>
      <c r="M449" s="56"/>
      <c r="N449" s="56"/>
      <c r="O449" s="56"/>
    </row>
    <row r="450" spans="1:15">
      <c r="A450" s="6"/>
      <c r="B450" s="6"/>
      <c r="C450" s="6"/>
      <c r="D450" s="2">
        <v>423</v>
      </c>
      <c r="E450" s="1" t="s">
        <v>7</v>
      </c>
      <c r="F450" s="38">
        <v>685000</v>
      </c>
      <c r="G450" s="38">
        <v>661880</v>
      </c>
      <c r="H450" s="38">
        <v>667000</v>
      </c>
      <c r="I450" s="12">
        <f t="shared" si="58"/>
        <v>18000</v>
      </c>
      <c r="J450" s="52"/>
      <c r="K450" s="56"/>
      <c r="L450" s="56"/>
      <c r="M450" s="56"/>
      <c r="N450" s="56"/>
      <c r="O450" s="56"/>
    </row>
    <row r="451" spans="1:15">
      <c r="A451" s="6"/>
      <c r="B451" s="6"/>
      <c r="C451" s="6"/>
      <c r="D451" s="2">
        <v>424</v>
      </c>
      <c r="E451" s="1" t="s">
        <v>22</v>
      </c>
      <c r="F451" s="38">
        <v>37000</v>
      </c>
      <c r="G451" s="38">
        <v>22000</v>
      </c>
      <c r="H451" s="38">
        <v>22000</v>
      </c>
      <c r="I451" s="12">
        <f t="shared" si="58"/>
        <v>15000</v>
      </c>
      <c r="J451" s="52"/>
      <c r="K451" s="56"/>
      <c r="L451" s="56"/>
      <c r="M451" s="56"/>
      <c r="N451" s="56"/>
      <c r="O451" s="56"/>
    </row>
    <row r="452" spans="1:15">
      <c r="A452" s="6"/>
      <c r="B452" s="6"/>
      <c r="C452" s="6"/>
      <c r="D452" s="2">
        <v>426</v>
      </c>
      <c r="E452" s="1" t="s">
        <v>12</v>
      </c>
      <c r="F452" s="38">
        <v>51000</v>
      </c>
      <c r="G452" s="38">
        <v>47604</v>
      </c>
      <c r="H452" s="38">
        <v>51000</v>
      </c>
      <c r="I452" s="12">
        <f t="shared" si="58"/>
        <v>0</v>
      </c>
      <c r="J452" s="52"/>
      <c r="K452" s="56"/>
      <c r="L452" s="56"/>
      <c r="M452" s="56"/>
      <c r="N452" s="56"/>
      <c r="O452" s="56"/>
    </row>
    <row r="453" spans="1:15">
      <c r="A453" s="6"/>
      <c r="B453" s="6"/>
      <c r="C453" s="6"/>
      <c r="D453" s="1"/>
      <c r="E453" s="1"/>
      <c r="F453" s="13">
        <f t="shared" ref="F453:I453" si="59">SUM(F449:F452)</f>
        <v>969500</v>
      </c>
      <c r="G453" s="13">
        <f>SUM(G449:G452)</f>
        <v>899881</v>
      </c>
      <c r="H453" s="13">
        <f t="shared" si="59"/>
        <v>926500</v>
      </c>
      <c r="I453" s="13">
        <f t="shared" si="59"/>
        <v>43000</v>
      </c>
      <c r="J453" s="52"/>
      <c r="K453" s="56"/>
      <c r="L453" s="56"/>
      <c r="M453" s="56"/>
      <c r="N453" s="56"/>
      <c r="O453" s="56"/>
    </row>
    <row r="454" spans="1:15">
      <c r="A454" s="6"/>
      <c r="B454" s="6"/>
      <c r="C454" s="6"/>
      <c r="D454" s="1"/>
      <c r="E454" s="1"/>
      <c r="F454" s="13"/>
      <c r="G454" s="13"/>
      <c r="H454" s="28"/>
      <c r="I454" s="12"/>
      <c r="J454" s="52"/>
      <c r="K454" s="56"/>
      <c r="L454" s="56"/>
      <c r="M454" s="56"/>
      <c r="N454" s="56"/>
      <c r="O454" s="56"/>
    </row>
    <row r="455" spans="1:15">
      <c r="A455" s="6"/>
      <c r="B455" s="6"/>
      <c r="C455" s="6">
        <v>473</v>
      </c>
      <c r="D455" s="1"/>
      <c r="E455" s="10" t="s">
        <v>140</v>
      </c>
      <c r="F455" s="13"/>
      <c r="G455" s="13"/>
      <c r="H455" s="28"/>
      <c r="I455" s="12"/>
      <c r="J455" s="52"/>
      <c r="K455" s="56"/>
      <c r="L455" s="56"/>
      <c r="M455" s="56"/>
      <c r="N455" s="56"/>
      <c r="O455" s="56"/>
    </row>
    <row r="456" spans="1:15">
      <c r="A456" s="6"/>
      <c r="B456" s="6"/>
      <c r="C456" s="6"/>
      <c r="D456" s="2">
        <v>422</v>
      </c>
      <c r="E456" s="1" t="s">
        <v>6</v>
      </c>
      <c r="F456" s="50">
        <v>0</v>
      </c>
      <c r="G456" s="50">
        <v>0</v>
      </c>
      <c r="H456" s="28">
        <v>0</v>
      </c>
      <c r="I456" s="12">
        <f>F456-H456</f>
        <v>0</v>
      </c>
      <c r="J456" s="52"/>
      <c r="K456" s="56"/>
      <c r="L456" s="56"/>
      <c r="M456" s="56"/>
      <c r="N456" s="56"/>
      <c r="O456" s="56"/>
    </row>
    <row r="457" spans="1:15">
      <c r="A457" s="6"/>
      <c r="B457" s="6"/>
      <c r="C457" s="6"/>
      <c r="D457" s="2">
        <v>423</v>
      </c>
      <c r="E457" s="1" t="s">
        <v>7</v>
      </c>
      <c r="F457" s="38">
        <v>320000</v>
      </c>
      <c r="G457" s="38">
        <v>171730</v>
      </c>
      <c r="H457" s="38">
        <v>285000</v>
      </c>
      <c r="I457" s="12">
        <f t="shared" ref="I457:I459" si="60">F457-H457</f>
        <v>35000</v>
      </c>
      <c r="J457" s="52"/>
      <c r="K457" s="56"/>
      <c r="L457" s="56"/>
      <c r="M457" s="56"/>
      <c r="N457" s="56"/>
      <c r="O457" s="56"/>
    </row>
    <row r="458" spans="1:15">
      <c r="A458" s="6"/>
      <c r="B458" s="6"/>
      <c r="C458" s="6"/>
      <c r="D458" s="2">
        <v>424</v>
      </c>
      <c r="E458" s="1" t="s">
        <v>22</v>
      </c>
      <c r="F458" s="38">
        <v>578000</v>
      </c>
      <c r="G458" s="38">
        <v>576240</v>
      </c>
      <c r="H458" s="38">
        <v>578000</v>
      </c>
      <c r="I458" s="12">
        <f t="shared" si="60"/>
        <v>0</v>
      </c>
      <c r="J458" s="52"/>
      <c r="K458" s="56"/>
      <c r="L458" s="56"/>
      <c r="M458" s="56"/>
      <c r="N458" s="56"/>
      <c r="O458" s="56"/>
    </row>
    <row r="459" spans="1:15">
      <c r="A459" s="6"/>
      <c r="B459" s="6"/>
      <c r="C459" s="6"/>
      <c r="D459" s="2">
        <v>426</v>
      </c>
      <c r="E459" s="1" t="s">
        <v>12</v>
      </c>
      <c r="F459" s="38">
        <v>22000</v>
      </c>
      <c r="G459" s="38">
        <v>16343</v>
      </c>
      <c r="H459" s="38">
        <v>19000</v>
      </c>
      <c r="I459" s="12">
        <f t="shared" si="60"/>
        <v>3000</v>
      </c>
      <c r="J459" s="52"/>
      <c r="K459" s="56"/>
      <c r="L459" s="56"/>
      <c r="M459" s="56"/>
      <c r="N459" s="56"/>
      <c r="O459" s="56"/>
    </row>
    <row r="460" spans="1:15">
      <c r="A460" s="6"/>
      <c r="B460" s="6"/>
      <c r="C460" s="6"/>
      <c r="D460" s="1"/>
      <c r="E460" s="1"/>
      <c r="F460" s="13">
        <f t="shared" ref="F460:I460" si="61">SUM(F456:F459)</f>
        <v>920000</v>
      </c>
      <c r="G460" s="13">
        <f>SUM(G457:G459)</f>
        <v>764313</v>
      </c>
      <c r="H460" s="13">
        <f t="shared" si="61"/>
        <v>882000</v>
      </c>
      <c r="I460" s="13">
        <f t="shared" si="61"/>
        <v>38000</v>
      </c>
      <c r="J460" s="52"/>
      <c r="K460" s="56"/>
      <c r="L460" s="56"/>
      <c r="M460" s="56"/>
      <c r="N460" s="56"/>
      <c r="O460" s="56"/>
    </row>
    <row r="461" spans="1:15">
      <c r="A461" s="6"/>
      <c r="B461" s="6"/>
      <c r="C461" s="6"/>
      <c r="D461" s="1"/>
      <c r="E461" s="1"/>
      <c r="F461" s="13"/>
      <c r="G461" s="13"/>
      <c r="H461" s="28"/>
      <c r="I461" s="12"/>
      <c r="J461" s="52"/>
      <c r="K461" s="56"/>
      <c r="L461" s="56"/>
      <c r="M461" s="56"/>
      <c r="N461" s="56"/>
      <c r="O461" s="56"/>
    </row>
    <row r="462" spans="1:15">
      <c r="A462" s="6"/>
      <c r="B462" s="6"/>
      <c r="C462" s="6">
        <v>473</v>
      </c>
      <c r="D462" s="1"/>
      <c r="E462" s="10" t="s">
        <v>141</v>
      </c>
      <c r="F462" s="13"/>
      <c r="G462" s="13"/>
      <c r="H462" s="28"/>
      <c r="I462" s="12"/>
      <c r="J462" s="52"/>
      <c r="K462" s="56"/>
      <c r="L462" s="56"/>
      <c r="M462" s="56"/>
      <c r="N462" s="56"/>
      <c r="O462" s="56"/>
    </row>
    <row r="463" spans="1:15">
      <c r="A463" s="6"/>
      <c r="B463" s="6"/>
      <c r="C463" s="6"/>
      <c r="D463" s="2">
        <v>422</v>
      </c>
      <c r="E463" s="1" t="s">
        <v>6</v>
      </c>
      <c r="F463" s="50"/>
      <c r="G463" s="50"/>
      <c r="H463" s="28"/>
      <c r="I463" s="12"/>
      <c r="J463" s="52"/>
      <c r="K463" s="56"/>
      <c r="L463" s="56"/>
      <c r="M463" s="56"/>
      <c r="N463" s="56"/>
      <c r="O463" s="56"/>
    </row>
    <row r="464" spans="1:15">
      <c r="A464" s="6"/>
      <c r="B464" s="6"/>
      <c r="C464" s="6"/>
      <c r="D464" s="2">
        <v>423</v>
      </c>
      <c r="E464" s="1" t="s">
        <v>7</v>
      </c>
      <c r="F464" s="38">
        <v>241000</v>
      </c>
      <c r="G464" s="38">
        <v>238648</v>
      </c>
      <c r="H464" s="38">
        <v>241000</v>
      </c>
      <c r="I464" s="12">
        <f t="shared" ref="I464:I466" si="62">F464-H464</f>
        <v>0</v>
      </c>
      <c r="J464" s="52"/>
      <c r="K464" s="56"/>
      <c r="L464" s="56"/>
      <c r="M464" s="56"/>
      <c r="N464" s="56"/>
      <c r="O464" s="56"/>
    </row>
    <row r="465" spans="1:15">
      <c r="A465" s="6"/>
      <c r="B465" s="6"/>
      <c r="C465" s="6"/>
      <c r="D465" s="2">
        <v>424</v>
      </c>
      <c r="E465" s="1" t="s">
        <v>22</v>
      </c>
      <c r="F465" s="38">
        <v>206000</v>
      </c>
      <c r="G465" s="38">
        <v>204800</v>
      </c>
      <c r="H465" s="38">
        <v>206000</v>
      </c>
      <c r="I465" s="12">
        <f t="shared" si="62"/>
        <v>0</v>
      </c>
      <c r="J465" s="52"/>
      <c r="K465" s="56"/>
      <c r="L465" s="56"/>
      <c r="M465" s="56"/>
      <c r="N465" s="56"/>
      <c r="O465" s="56"/>
    </row>
    <row r="466" spans="1:15">
      <c r="A466" s="6"/>
      <c r="B466" s="6"/>
      <c r="C466" s="6"/>
      <c r="D466" s="2">
        <v>426</v>
      </c>
      <c r="E466" s="1" t="s">
        <v>12</v>
      </c>
      <c r="F466" s="38">
        <v>130000</v>
      </c>
      <c r="G466" s="38">
        <v>102121</v>
      </c>
      <c r="H466" s="38">
        <v>130000</v>
      </c>
      <c r="I466" s="12">
        <f t="shared" si="62"/>
        <v>0</v>
      </c>
      <c r="J466" s="52"/>
      <c r="K466" s="56"/>
      <c r="L466" s="56"/>
      <c r="M466" s="56"/>
      <c r="N466" s="56"/>
      <c r="O466" s="56"/>
    </row>
    <row r="467" spans="1:15">
      <c r="A467" s="6"/>
      <c r="B467" s="6"/>
      <c r="C467" s="6"/>
      <c r="D467" s="1"/>
      <c r="E467" s="1"/>
      <c r="F467" s="13">
        <f t="shared" ref="F467:I467" si="63">SUM(F463:F466)</f>
        <v>577000</v>
      </c>
      <c r="G467" s="13">
        <f>SUM(G464:G466)</f>
        <v>545569</v>
      </c>
      <c r="H467" s="13">
        <f t="shared" si="63"/>
        <v>577000</v>
      </c>
      <c r="I467" s="13">
        <f t="shared" si="63"/>
        <v>0</v>
      </c>
      <c r="J467" s="52"/>
      <c r="K467" s="56"/>
      <c r="L467" s="56"/>
      <c r="M467" s="56"/>
      <c r="N467" s="56"/>
      <c r="O467" s="56"/>
    </row>
    <row r="468" spans="1:15">
      <c r="A468" s="6"/>
      <c r="B468" s="6"/>
      <c r="C468" s="6"/>
      <c r="D468" s="1"/>
      <c r="E468" s="1"/>
      <c r="F468" s="13"/>
      <c r="G468" s="13"/>
      <c r="H468" s="28"/>
      <c r="I468" s="12"/>
      <c r="J468" s="52"/>
      <c r="K468" s="56"/>
      <c r="L468" s="56"/>
      <c r="M468" s="56"/>
      <c r="N468" s="56"/>
      <c r="O468" s="56"/>
    </row>
    <row r="469" spans="1:15">
      <c r="A469" s="6"/>
      <c r="B469" s="6"/>
      <c r="C469" s="6">
        <v>473</v>
      </c>
      <c r="D469" s="1"/>
      <c r="E469" s="10" t="s">
        <v>142</v>
      </c>
      <c r="F469" s="13"/>
      <c r="G469" s="13"/>
      <c r="H469" s="28"/>
      <c r="I469" s="12"/>
      <c r="J469" s="52"/>
      <c r="K469" s="56"/>
      <c r="L469" s="56"/>
      <c r="M469" s="56"/>
      <c r="N469" s="56"/>
      <c r="O469" s="56"/>
    </row>
    <row r="470" spans="1:15">
      <c r="A470" s="6"/>
      <c r="B470" s="6"/>
      <c r="C470" s="6"/>
      <c r="D470" s="2">
        <v>421</v>
      </c>
      <c r="E470" s="32" t="s">
        <v>5</v>
      </c>
      <c r="F470" s="38">
        <v>25000</v>
      </c>
      <c r="G470" s="38">
        <v>0</v>
      </c>
      <c r="H470" s="38">
        <v>25000</v>
      </c>
      <c r="I470" s="12">
        <f t="shared" ref="I470:I473" si="64">F470-H470</f>
        <v>0</v>
      </c>
      <c r="J470" s="52"/>
      <c r="K470" s="56"/>
      <c r="L470" s="56"/>
      <c r="M470" s="56"/>
      <c r="N470" s="56"/>
      <c r="O470" s="56"/>
    </row>
    <row r="471" spans="1:15">
      <c r="A471" s="6"/>
      <c r="B471" s="6"/>
      <c r="C471" s="6"/>
      <c r="D471" s="2">
        <v>423</v>
      </c>
      <c r="E471" s="1" t="s">
        <v>7</v>
      </c>
      <c r="F471" s="38">
        <v>318000</v>
      </c>
      <c r="G471" s="38">
        <v>175000</v>
      </c>
      <c r="H471" s="38">
        <v>318000</v>
      </c>
      <c r="I471" s="12">
        <f t="shared" si="64"/>
        <v>0</v>
      </c>
      <c r="J471" s="52"/>
      <c r="K471" s="56"/>
      <c r="L471" s="56"/>
      <c r="M471" s="56"/>
      <c r="N471" s="56"/>
      <c r="O471" s="56"/>
    </row>
    <row r="472" spans="1:15">
      <c r="A472" s="6"/>
      <c r="B472" s="6"/>
      <c r="C472" s="6"/>
      <c r="D472" s="2">
        <v>424</v>
      </c>
      <c r="E472" s="1" t="s">
        <v>22</v>
      </c>
      <c r="F472" s="38">
        <v>145000</v>
      </c>
      <c r="G472" s="38">
        <v>0</v>
      </c>
      <c r="H472" s="38">
        <v>145000</v>
      </c>
      <c r="I472" s="12">
        <f t="shared" si="64"/>
        <v>0</v>
      </c>
      <c r="J472" s="52"/>
      <c r="K472" s="56"/>
      <c r="L472" s="56"/>
      <c r="M472" s="56"/>
      <c r="N472" s="56"/>
      <c r="O472" s="56"/>
    </row>
    <row r="473" spans="1:15">
      <c r="A473" s="6"/>
      <c r="B473" s="6"/>
      <c r="C473" s="6"/>
      <c r="D473" s="2">
        <v>426</v>
      </c>
      <c r="E473" s="1" t="s">
        <v>12</v>
      </c>
      <c r="F473" s="38">
        <v>87500</v>
      </c>
      <c r="G473" s="38">
        <v>73504</v>
      </c>
      <c r="H473" s="38">
        <v>92500</v>
      </c>
      <c r="I473" s="12">
        <f t="shared" si="64"/>
        <v>-5000</v>
      </c>
      <c r="J473" s="52"/>
      <c r="K473" s="56"/>
      <c r="L473" s="56"/>
      <c r="M473" s="56"/>
      <c r="N473" s="56"/>
      <c r="O473" s="56"/>
    </row>
    <row r="474" spans="1:15">
      <c r="A474" s="6"/>
      <c r="B474" s="6"/>
      <c r="C474" s="6"/>
      <c r="D474" s="1"/>
      <c r="E474" s="1"/>
      <c r="F474" s="13">
        <f t="shared" ref="F474:I474" si="65">SUM(F470:F473)</f>
        <v>575500</v>
      </c>
      <c r="G474" s="13">
        <f>SUM(G470:G473)</f>
        <v>248504</v>
      </c>
      <c r="H474" s="13">
        <f t="shared" si="65"/>
        <v>580500</v>
      </c>
      <c r="I474" s="13">
        <f t="shared" si="65"/>
        <v>-5000</v>
      </c>
      <c r="J474" s="52"/>
      <c r="K474" s="56"/>
      <c r="L474" s="56"/>
      <c r="M474" s="56"/>
      <c r="N474" s="56"/>
      <c r="O474" s="56"/>
    </row>
    <row r="475" spans="1:15">
      <c r="A475" s="6"/>
      <c r="B475" s="6"/>
      <c r="C475" s="6"/>
      <c r="D475" s="1"/>
      <c r="E475" s="1"/>
      <c r="F475" s="13"/>
      <c r="G475" s="13"/>
      <c r="H475" s="13"/>
      <c r="I475" s="13"/>
      <c r="J475" s="52"/>
      <c r="K475" s="56"/>
      <c r="L475" s="56"/>
      <c r="M475" s="56"/>
      <c r="N475" s="56"/>
      <c r="O475" s="56"/>
    </row>
    <row r="476" spans="1:15">
      <c r="A476" s="6"/>
      <c r="B476" s="6"/>
      <c r="C476" s="6">
        <v>473</v>
      </c>
      <c r="D476" s="1"/>
      <c r="E476" s="10" t="s">
        <v>203</v>
      </c>
      <c r="F476" s="13"/>
      <c r="G476" s="13"/>
      <c r="H476" s="13"/>
      <c r="I476" s="13"/>
      <c r="J476" s="52"/>
      <c r="K476" s="56"/>
      <c r="L476" s="56"/>
      <c r="M476" s="56"/>
      <c r="N476" s="56"/>
      <c r="O476" s="56"/>
    </row>
    <row r="477" spans="1:15">
      <c r="A477" s="6"/>
      <c r="B477" s="6"/>
      <c r="C477" s="6"/>
      <c r="D477" s="2">
        <v>423</v>
      </c>
      <c r="E477" s="1" t="s">
        <v>7</v>
      </c>
      <c r="F477" s="50">
        <v>0</v>
      </c>
      <c r="G477" s="50">
        <v>346000</v>
      </c>
      <c r="H477" s="50">
        <v>346000</v>
      </c>
      <c r="I477" s="50"/>
      <c r="J477" s="52"/>
      <c r="K477" s="56"/>
      <c r="L477" s="56"/>
      <c r="M477" s="56"/>
      <c r="N477" s="56"/>
      <c r="O477" s="56"/>
    </row>
    <row r="478" spans="1:15">
      <c r="A478" s="6"/>
      <c r="B478" s="6"/>
      <c r="C478" s="6"/>
      <c r="D478" s="2">
        <v>424</v>
      </c>
      <c r="E478" s="1" t="s">
        <v>22</v>
      </c>
      <c r="F478" s="50">
        <v>0</v>
      </c>
      <c r="G478" s="50">
        <v>54000</v>
      </c>
      <c r="H478" s="50">
        <v>54000</v>
      </c>
      <c r="I478" s="50"/>
      <c r="J478" s="52"/>
      <c r="K478" s="56"/>
      <c r="L478" s="56"/>
      <c r="M478" s="56"/>
      <c r="N478" s="56"/>
      <c r="O478" s="56"/>
    </row>
    <row r="479" spans="1:15">
      <c r="A479" s="6"/>
      <c r="B479" s="6"/>
      <c r="C479" s="6"/>
      <c r="D479" s="1"/>
      <c r="E479" s="1"/>
      <c r="F479" s="13">
        <f>SUM(F477:F478)</f>
        <v>0</v>
      </c>
      <c r="G479" s="13">
        <f>SUM(G477:G478)</f>
        <v>400000</v>
      </c>
      <c r="H479" s="13">
        <f>SUM(H477:H478)</f>
        <v>400000</v>
      </c>
      <c r="I479" s="13"/>
      <c r="J479" s="52"/>
      <c r="K479" s="56"/>
      <c r="L479" s="56"/>
      <c r="M479" s="56"/>
      <c r="N479" s="56"/>
      <c r="O479" s="56"/>
    </row>
    <row r="480" spans="1:15">
      <c r="A480" s="6"/>
      <c r="B480" s="6"/>
      <c r="C480" s="6"/>
      <c r="D480" s="1"/>
      <c r="E480" s="20" t="s">
        <v>76</v>
      </c>
      <c r="F480" s="21">
        <f>F446+F453+F460+F467+F474+F479</f>
        <v>10548333</v>
      </c>
      <c r="G480" s="21">
        <f>G446+G453+G460+G467+G474+G479</f>
        <v>7396046</v>
      </c>
      <c r="H480" s="21">
        <f>H446+H453+H460+H467+H474+H479</f>
        <v>10948333</v>
      </c>
      <c r="I480" s="21">
        <f>F480-H480</f>
        <v>-400000</v>
      </c>
      <c r="J480" s="52"/>
      <c r="K480" s="56"/>
      <c r="L480" s="56"/>
      <c r="M480" s="56"/>
      <c r="N480" s="56"/>
      <c r="O480" s="56"/>
    </row>
    <row r="481" spans="1:15">
      <c r="A481" s="6"/>
      <c r="B481" s="6"/>
      <c r="C481" s="6"/>
      <c r="D481" s="1"/>
      <c r="E481" s="25"/>
      <c r="F481" s="26"/>
      <c r="G481" s="26"/>
      <c r="H481" s="28"/>
      <c r="I481" s="12"/>
      <c r="J481" s="52"/>
      <c r="K481" s="56"/>
      <c r="L481" s="56"/>
      <c r="M481" s="56"/>
      <c r="N481" s="56"/>
      <c r="O481" s="56"/>
    </row>
    <row r="482" spans="1:15">
      <c r="A482" s="6"/>
      <c r="B482" s="6"/>
      <c r="C482" s="6"/>
      <c r="D482" s="1"/>
      <c r="E482" s="5" t="s">
        <v>128</v>
      </c>
      <c r="F482" s="12"/>
      <c r="G482" s="12"/>
      <c r="H482" s="28"/>
      <c r="I482" s="12"/>
      <c r="J482" s="52"/>
      <c r="K482" s="56"/>
      <c r="L482" s="56"/>
      <c r="M482" s="56"/>
      <c r="N482" s="56"/>
      <c r="O482" s="56"/>
    </row>
    <row r="483" spans="1:15">
      <c r="A483" s="6">
        <v>5</v>
      </c>
      <c r="B483" s="6">
        <v>5.04</v>
      </c>
      <c r="C483" s="6">
        <v>820</v>
      </c>
      <c r="D483" s="1"/>
      <c r="E483" s="3" t="s">
        <v>52</v>
      </c>
      <c r="F483" s="12"/>
      <c r="G483" s="12"/>
      <c r="H483" s="28"/>
      <c r="I483" s="12"/>
      <c r="J483" s="52"/>
      <c r="K483" s="56"/>
      <c r="L483" s="56"/>
      <c r="M483" s="56"/>
      <c r="N483" s="56"/>
      <c r="O483" s="56"/>
    </row>
    <row r="484" spans="1:15">
      <c r="A484" s="6"/>
      <c r="B484" s="6"/>
      <c r="C484" s="6"/>
      <c r="D484" s="1"/>
      <c r="E484" s="5" t="s">
        <v>55</v>
      </c>
      <c r="F484" s="12"/>
      <c r="G484" s="12"/>
      <c r="H484" s="28"/>
      <c r="I484" s="12"/>
      <c r="J484" s="52"/>
      <c r="K484" s="56"/>
      <c r="L484" s="56"/>
      <c r="M484" s="56"/>
      <c r="N484" s="56"/>
      <c r="O484" s="56"/>
    </row>
    <row r="485" spans="1:15">
      <c r="A485" s="6"/>
      <c r="B485" s="6"/>
      <c r="C485" s="6"/>
      <c r="D485" s="2">
        <v>411</v>
      </c>
      <c r="E485" s="1" t="s">
        <v>3</v>
      </c>
      <c r="F485" s="49">
        <v>6325850</v>
      </c>
      <c r="G485" s="49">
        <v>3929675</v>
      </c>
      <c r="H485" s="49">
        <v>6325850</v>
      </c>
      <c r="I485" s="12">
        <f t="shared" ref="I485:I497" si="66">F485-H485</f>
        <v>0</v>
      </c>
      <c r="J485" s="52"/>
      <c r="K485" s="56"/>
      <c r="L485" s="56"/>
      <c r="M485" s="56"/>
      <c r="N485" s="56"/>
      <c r="O485" s="56"/>
    </row>
    <row r="486" spans="1:15">
      <c r="A486" s="6"/>
      <c r="B486" s="6"/>
      <c r="C486" s="6"/>
      <c r="D486" s="2">
        <v>412</v>
      </c>
      <c r="E486" s="1" t="s">
        <v>4</v>
      </c>
      <c r="F486" s="49">
        <v>1132330</v>
      </c>
      <c r="G486" s="49">
        <v>675485</v>
      </c>
      <c r="H486" s="49">
        <v>1132330</v>
      </c>
      <c r="I486" s="12">
        <f t="shared" si="66"/>
        <v>0</v>
      </c>
      <c r="J486" s="52"/>
      <c r="K486" s="56"/>
      <c r="L486" s="56"/>
      <c r="M486" s="56"/>
      <c r="N486" s="56"/>
      <c r="O486" s="56"/>
    </row>
    <row r="487" spans="1:15">
      <c r="A487" s="6"/>
      <c r="B487" s="6"/>
      <c r="C487" s="6"/>
      <c r="D487" s="2">
        <v>415</v>
      </c>
      <c r="E487" s="1" t="s">
        <v>37</v>
      </c>
      <c r="F487" s="72">
        <v>40000</v>
      </c>
      <c r="G487" s="72">
        <v>18480</v>
      </c>
      <c r="H487" s="72">
        <v>35000</v>
      </c>
      <c r="I487" s="12">
        <f t="shared" si="66"/>
        <v>5000</v>
      </c>
      <c r="J487" s="52"/>
      <c r="K487" s="56"/>
      <c r="L487" s="56"/>
      <c r="M487" s="56"/>
      <c r="N487" s="56"/>
      <c r="O487" s="56"/>
    </row>
    <row r="488" spans="1:15">
      <c r="A488" s="6"/>
      <c r="B488" s="6"/>
      <c r="C488" s="6"/>
      <c r="D488" s="2">
        <v>416</v>
      </c>
      <c r="E488" s="1" t="s">
        <v>38</v>
      </c>
      <c r="F488" s="72">
        <v>265000</v>
      </c>
      <c r="G488" s="72">
        <v>264194</v>
      </c>
      <c r="H488" s="72">
        <v>265000</v>
      </c>
      <c r="I488" s="12">
        <f t="shared" si="66"/>
        <v>0</v>
      </c>
      <c r="J488" s="52"/>
      <c r="K488" s="56"/>
      <c r="L488" s="56"/>
      <c r="M488" s="56"/>
      <c r="N488" s="56"/>
      <c r="O488" s="56"/>
    </row>
    <row r="489" spans="1:15">
      <c r="A489" s="6"/>
      <c r="B489" s="6"/>
      <c r="C489" s="6"/>
      <c r="D489" s="2">
        <v>421</v>
      </c>
      <c r="E489" s="1" t="s">
        <v>5</v>
      </c>
      <c r="F489" s="72">
        <v>500000</v>
      </c>
      <c r="G489" s="72">
        <v>255267</v>
      </c>
      <c r="H489" s="72">
        <v>463000</v>
      </c>
      <c r="I489" s="12">
        <f t="shared" si="66"/>
        <v>37000</v>
      </c>
      <c r="J489" s="52"/>
      <c r="K489" s="56"/>
      <c r="L489" s="56"/>
      <c r="M489" s="56"/>
      <c r="N489" s="56"/>
      <c r="O489" s="56"/>
    </row>
    <row r="490" spans="1:15">
      <c r="A490" s="6"/>
      <c r="B490" s="6"/>
      <c r="C490" s="6"/>
      <c r="D490" s="2">
        <v>423</v>
      </c>
      <c r="E490" s="1" t="s">
        <v>7</v>
      </c>
      <c r="F490" s="72">
        <v>185000</v>
      </c>
      <c r="G490" s="72">
        <v>83338</v>
      </c>
      <c r="H490" s="72">
        <v>185000</v>
      </c>
      <c r="I490" s="12">
        <f t="shared" si="66"/>
        <v>0</v>
      </c>
      <c r="J490" s="52"/>
      <c r="K490" s="56"/>
      <c r="L490" s="56"/>
      <c r="M490" s="56"/>
      <c r="N490" s="56"/>
      <c r="O490" s="56"/>
    </row>
    <row r="491" spans="1:15">
      <c r="A491" s="6"/>
      <c r="B491" s="6"/>
      <c r="C491" s="6"/>
      <c r="D491" s="2">
        <v>424</v>
      </c>
      <c r="E491" s="1" t="s">
        <v>22</v>
      </c>
      <c r="F491" s="72">
        <v>70000</v>
      </c>
      <c r="G491" s="72">
        <v>43644</v>
      </c>
      <c r="H491" s="72">
        <v>65000</v>
      </c>
      <c r="I491" s="12">
        <f t="shared" si="66"/>
        <v>5000</v>
      </c>
      <c r="J491" s="52"/>
      <c r="K491" s="56"/>
      <c r="L491" s="56"/>
      <c r="M491" s="56"/>
      <c r="N491" s="56"/>
      <c r="O491" s="56"/>
    </row>
    <row r="492" spans="1:15">
      <c r="A492" s="6"/>
      <c r="B492" s="6"/>
      <c r="C492" s="6"/>
      <c r="D492" s="2">
        <v>425</v>
      </c>
      <c r="E492" s="1" t="s">
        <v>11</v>
      </c>
      <c r="F492" s="72">
        <v>70000</v>
      </c>
      <c r="G492" s="72">
        <v>41200</v>
      </c>
      <c r="H492" s="72">
        <v>85000</v>
      </c>
      <c r="I492" s="12">
        <f t="shared" si="66"/>
        <v>-15000</v>
      </c>
      <c r="J492" s="52"/>
      <c r="K492" s="56"/>
      <c r="L492" s="56"/>
      <c r="M492" s="56"/>
      <c r="N492" s="56"/>
      <c r="O492" s="56"/>
    </row>
    <row r="493" spans="1:15">
      <c r="A493" s="6"/>
      <c r="B493" s="6"/>
      <c r="C493" s="6"/>
      <c r="D493" s="2">
        <v>426</v>
      </c>
      <c r="E493" s="1" t="s">
        <v>12</v>
      </c>
      <c r="F493" s="72">
        <v>600000</v>
      </c>
      <c r="G493" s="72">
        <v>413623</v>
      </c>
      <c r="H493" s="72">
        <v>600000</v>
      </c>
      <c r="I493" s="12">
        <f t="shared" si="66"/>
        <v>0</v>
      </c>
      <c r="J493" s="52"/>
      <c r="K493" s="56"/>
      <c r="L493" s="56"/>
      <c r="M493" s="56"/>
      <c r="N493" s="56"/>
      <c r="O493" s="56"/>
    </row>
    <row r="494" spans="1:15">
      <c r="A494" s="6"/>
      <c r="B494" s="6"/>
      <c r="C494" s="6"/>
      <c r="D494" s="2">
        <v>465</v>
      </c>
      <c r="E494" s="1" t="s">
        <v>8</v>
      </c>
      <c r="F494" s="72">
        <v>645000</v>
      </c>
      <c r="G494" s="72">
        <v>332573</v>
      </c>
      <c r="H494" s="72">
        <v>615000</v>
      </c>
      <c r="I494" s="12">
        <f t="shared" si="66"/>
        <v>30000</v>
      </c>
      <c r="J494" s="52"/>
      <c r="K494" s="56"/>
      <c r="L494" s="56"/>
      <c r="M494" s="56"/>
      <c r="N494" s="56"/>
      <c r="O494" s="56"/>
    </row>
    <row r="495" spans="1:15">
      <c r="A495" s="6"/>
      <c r="B495" s="6"/>
      <c r="C495" s="6"/>
      <c r="D495" s="2">
        <v>482</v>
      </c>
      <c r="E495" s="1" t="s">
        <v>14</v>
      </c>
      <c r="F495" s="72">
        <v>10000</v>
      </c>
      <c r="G495" s="72">
        <v>0</v>
      </c>
      <c r="H495" s="72">
        <v>2000</v>
      </c>
      <c r="I495" s="12">
        <f t="shared" si="66"/>
        <v>8000</v>
      </c>
      <c r="J495" s="52"/>
      <c r="K495" s="56"/>
      <c r="L495" s="56"/>
      <c r="M495" s="56"/>
      <c r="N495" s="56"/>
      <c r="O495" s="56"/>
    </row>
    <row r="496" spans="1:15">
      <c r="A496" s="6"/>
      <c r="B496" s="6"/>
      <c r="C496" s="6"/>
      <c r="D496" s="2">
        <v>512</v>
      </c>
      <c r="E496" s="1" t="s">
        <v>24</v>
      </c>
      <c r="F496" s="72">
        <v>330000</v>
      </c>
      <c r="G496" s="72">
        <v>251820</v>
      </c>
      <c r="H496" s="72">
        <v>350000</v>
      </c>
      <c r="I496" s="12">
        <f t="shared" si="66"/>
        <v>-20000</v>
      </c>
      <c r="J496" s="52"/>
      <c r="K496" s="56"/>
      <c r="L496" s="56"/>
      <c r="M496" s="56"/>
      <c r="N496" s="56"/>
      <c r="O496" s="56"/>
    </row>
    <row r="497" spans="1:15">
      <c r="A497" s="6"/>
      <c r="B497" s="6"/>
      <c r="C497" s="6"/>
      <c r="D497" s="2">
        <v>515</v>
      </c>
      <c r="E497" s="1" t="s">
        <v>40</v>
      </c>
      <c r="F497" s="72">
        <v>1000000</v>
      </c>
      <c r="G497" s="72">
        <v>707167</v>
      </c>
      <c r="H497" s="72">
        <v>1000000</v>
      </c>
      <c r="I497" s="12">
        <f t="shared" si="66"/>
        <v>0</v>
      </c>
      <c r="J497" s="52"/>
      <c r="K497" s="56"/>
      <c r="L497" s="56"/>
      <c r="M497" s="56"/>
      <c r="N497" s="56"/>
      <c r="O497" s="56"/>
    </row>
    <row r="498" spans="1:15">
      <c r="A498" s="6"/>
      <c r="B498" s="6"/>
      <c r="C498" s="6"/>
      <c r="D498" s="1"/>
      <c r="E498" s="1"/>
      <c r="F498" s="13">
        <f t="shared" ref="F498:I498" si="67">SUM(F485:F497)</f>
        <v>11173180</v>
      </c>
      <c r="G498" s="13">
        <f>SUM(G485:G497)</f>
        <v>7016466</v>
      </c>
      <c r="H498" s="13">
        <f t="shared" si="67"/>
        <v>11123180</v>
      </c>
      <c r="I498" s="13">
        <f t="shared" si="67"/>
        <v>50000</v>
      </c>
      <c r="J498" s="52"/>
      <c r="K498" s="56"/>
      <c r="L498" s="56"/>
      <c r="M498" s="56"/>
      <c r="N498" s="56"/>
      <c r="O498" s="56"/>
    </row>
    <row r="499" spans="1:15">
      <c r="A499" s="6"/>
      <c r="B499" s="6"/>
      <c r="C499" s="6"/>
      <c r="D499" s="1"/>
      <c r="E499" s="1"/>
      <c r="F499" s="12"/>
      <c r="G499" s="12"/>
      <c r="H499" s="28"/>
      <c r="I499" s="12"/>
      <c r="J499" s="52"/>
      <c r="K499" s="56"/>
      <c r="L499" s="56"/>
      <c r="M499" s="56"/>
      <c r="N499" s="56"/>
      <c r="O499" s="56"/>
    </row>
    <row r="500" spans="1:15" ht="30">
      <c r="A500" s="6"/>
      <c r="B500" s="6"/>
      <c r="C500" s="6">
        <v>820</v>
      </c>
      <c r="D500" s="1"/>
      <c r="E500" s="10" t="s">
        <v>122</v>
      </c>
      <c r="F500" s="12"/>
      <c r="G500" s="12"/>
      <c r="H500" s="28"/>
      <c r="I500" s="12"/>
      <c r="J500" s="52"/>
      <c r="K500" s="56"/>
      <c r="L500" s="56"/>
      <c r="M500" s="56"/>
      <c r="N500" s="56"/>
      <c r="O500" s="56"/>
    </row>
    <row r="501" spans="1:15">
      <c r="A501" s="6"/>
      <c r="B501" s="6"/>
      <c r="C501" s="6"/>
      <c r="D501" s="2">
        <v>422</v>
      </c>
      <c r="E501" s="1" t="s">
        <v>6</v>
      </c>
      <c r="F501" s="49">
        <v>205000</v>
      </c>
      <c r="G501" s="49">
        <v>101955</v>
      </c>
      <c r="H501" s="49">
        <v>205000</v>
      </c>
      <c r="I501" s="12">
        <f t="shared" ref="I501:I503" si="68">F501-H501</f>
        <v>0</v>
      </c>
      <c r="J501" s="52"/>
      <c r="K501" s="56"/>
      <c r="L501" s="56"/>
      <c r="M501" s="56"/>
      <c r="N501" s="56"/>
      <c r="O501" s="56"/>
    </row>
    <row r="502" spans="1:15">
      <c r="A502" s="6"/>
      <c r="B502" s="6"/>
      <c r="C502" s="6"/>
      <c r="D502" s="2">
        <v>423</v>
      </c>
      <c r="E502" s="1" t="s">
        <v>7</v>
      </c>
      <c r="F502" s="49">
        <v>1280000</v>
      </c>
      <c r="G502" s="49">
        <v>777610</v>
      </c>
      <c r="H502" s="49">
        <v>1330000</v>
      </c>
      <c r="I502" s="12">
        <f t="shared" si="68"/>
        <v>-50000</v>
      </c>
      <c r="J502" s="52"/>
      <c r="K502" s="56"/>
      <c r="L502" s="56"/>
      <c r="M502" s="56"/>
      <c r="N502" s="56"/>
      <c r="O502" s="56"/>
    </row>
    <row r="503" spans="1:15">
      <c r="A503" s="6"/>
      <c r="B503" s="6"/>
      <c r="C503" s="6"/>
      <c r="D503" s="2">
        <v>424</v>
      </c>
      <c r="E503" s="1" t="s">
        <v>22</v>
      </c>
      <c r="F503" s="49">
        <v>900000</v>
      </c>
      <c r="G503" s="49">
        <v>727600</v>
      </c>
      <c r="H503" s="49">
        <v>900000</v>
      </c>
      <c r="I503" s="12">
        <f t="shared" si="68"/>
        <v>0</v>
      </c>
      <c r="J503" s="52"/>
      <c r="K503" s="56"/>
      <c r="L503" s="56"/>
      <c r="M503" s="56"/>
      <c r="N503" s="56"/>
      <c r="O503" s="56"/>
    </row>
    <row r="504" spans="1:15">
      <c r="A504" s="6"/>
      <c r="B504" s="6"/>
      <c r="C504" s="6"/>
      <c r="D504" s="1"/>
      <c r="E504" s="1"/>
      <c r="F504" s="13">
        <f t="shared" ref="F504:I504" si="69">SUM(F501:F503)</f>
        <v>2385000</v>
      </c>
      <c r="G504" s="13">
        <f>SUM(G501:G503)</f>
        <v>1607165</v>
      </c>
      <c r="H504" s="13">
        <f t="shared" si="69"/>
        <v>2435000</v>
      </c>
      <c r="I504" s="33">
        <f t="shared" si="69"/>
        <v>-50000</v>
      </c>
      <c r="J504" s="52"/>
      <c r="K504" s="56"/>
      <c r="L504" s="56"/>
      <c r="M504" s="56"/>
      <c r="N504" s="56"/>
      <c r="O504" s="56"/>
    </row>
    <row r="505" spans="1:15">
      <c r="A505" s="6"/>
      <c r="B505" s="6"/>
      <c r="C505" s="6">
        <v>820</v>
      </c>
      <c r="D505" s="1"/>
      <c r="E505" s="36" t="s">
        <v>204</v>
      </c>
      <c r="F505" s="13"/>
      <c r="G505" s="13"/>
      <c r="H505" s="13"/>
      <c r="I505" s="12"/>
      <c r="J505" s="52"/>
      <c r="K505" s="56"/>
      <c r="L505" s="56"/>
      <c r="M505" s="56"/>
      <c r="N505" s="56"/>
      <c r="O505" s="56"/>
    </row>
    <row r="506" spans="1:15">
      <c r="A506" s="6"/>
      <c r="B506" s="6"/>
      <c r="C506" s="6"/>
      <c r="D506" s="2">
        <v>512</v>
      </c>
      <c r="E506" s="1" t="s">
        <v>24</v>
      </c>
      <c r="F506" s="50">
        <v>0</v>
      </c>
      <c r="G506" s="50">
        <v>519000</v>
      </c>
      <c r="H506" s="50">
        <v>520000</v>
      </c>
      <c r="I506" s="50">
        <f>F506-H506</f>
        <v>-520000</v>
      </c>
      <c r="J506" s="52"/>
      <c r="K506" s="56"/>
      <c r="L506" s="56"/>
      <c r="M506" s="56"/>
      <c r="N506" s="56"/>
      <c r="O506" s="56"/>
    </row>
    <row r="507" spans="1:15">
      <c r="A507" s="6"/>
      <c r="B507" s="6"/>
      <c r="C507" s="6"/>
      <c r="D507" s="1"/>
      <c r="E507" s="1"/>
      <c r="F507" s="13">
        <f>SUM(F506)</f>
        <v>0</v>
      </c>
      <c r="G507" s="13">
        <f>SUM(G506)</f>
        <v>519000</v>
      </c>
      <c r="H507" s="13">
        <f>SUM(H506)</f>
        <v>520000</v>
      </c>
      <c r="I507" s="33">
        <f>SUM(I506)</f>
        <v>-520000</v>
      </c>
      <c r="J507" s="52"/>
      <c r="K507" s="56"/>
      <c r="L507" s="56"/>
      <c r="M507" s="56"/>
      <c r="N507" s="56"/>
      <c r="O507" s="56"/>
    </row>
    <row r="508" spans="1:15">
      <c r="A508" s="6"/>
      <c r="B508" s="6"/>
      <c r="C508" s="6">
        <v>820</v>
      </c>
      <c r="D508" s="1"/>
      <c r="E508" s="36" t="s">
        <v>205</v>
      </c>
      <c r="F508" s="13"/>
      <c r="G508" s="13"/>
      <c r="H508" s="13"/>
      <c r="I508" s="12"/>
      <c r="J508" s="52"/>
      <c r="K508" s="56"/>
      <c r="L508" s="56"/>
      <c r="M508" s="56"/>
      <c r="N508" s="56"/>
      <c r="O508" s="56"/>
    </row>
    <row r="509" spans="1:15">
      <c r="A509" s="6"/>
      <c r="B509" s="6"/>
      <c r="C509" s="6"/>
      <c r="D509" s="1">
        <v>424</v>
      </c>
      <c r="E509" s="1" t="s">
        <v>22</v>
      </c>
      <c r="F509" s="50">
        <v>0</v>
      </c>
      <c r="G509" s="50">
        <v>250000</v>
      </c>
      <c r="H509" s="50">
        <v>250000</v>
      </c>
      <c r="I509" s="50">
        <f>F509-H509</f>
        <v>-250000</v>
      </c>
      <c r="J509" s="52"/>
      <c r="K509" s="56"/>
      <c r="L509" s="56"/>
      <c r="M509" s="56"/>
      <c r="N509" s="56"/>
      <c r="O509" s="56"/>
    </row>
    <row r="510" spans="1:15">
      <c r="A510" s="6"/>
      <c r="B510" s="6"/>
      <c r="C510" s="6"/>
      <c r="D510" s="1"/>
      <c r="E510" s="1"/>
      <c r="F510" s="13">
        <f>SUM(F509)</f>
        <v>0</v>
      </c>
      <c r="G510" s="13">
        <f>SUM(G509)</f>
        <v>250000</v>
      </c>
      <c r="H510" s="13">
        <f>SUM(H509)</f>
        <v>250000</v>
      </c>
      <c r="I510" s="33">
        <f>SUM(I509)</f>
        <v>-250000</v>
      </c>
      <c r="J510" s="52"/>
      <c r="K510" s="56"/>
      <c r="L510" s="56"/>
      <c r="M510" s="56"/>
      <c r="N510" s="56"/>
      <c r="O510" s="56"/>
    </row>
    <row r="511" spans="1:15">
      <c r="A511" s="6"/>
      <c r="B511" s="6"/>
      <c r="C511" s="6"/>
      <c r="D511" s="1"/>
      <c r="E511" s="20" t="s">
        <v>83</v>
      </c>
      <c r="F511" s="21">
        <f>F498+F504+F507+F510</f>
        <v>13558180</v>
      </c>
      <c r="G511" s="21">
        <f>G498+G504+G507+G510</f>
        <v>9392631</v>
      </c>
      <c r="H511" s="21">
        <f>H498+H504+H507+H510</f>
        <v>14328180</v>
      </c>
      <c r="I511" s="21">
        <f>F511-H511</f>
        <v>-770000</v>
      </c>
      <c r="J511" s="52"/>
      <c r="K511" s="56"/>
      <c r="L511" s="56"/>
      <c r="M511" s="56"/>
      <c r="N511" s="56"/>
      <c r="O511" s="56"/>
    </row>
    <row r="512" spans="1:15">
      <c r="A512" s="6"/>
      <c r="B512" s="6"/>
      <c r="C512" s="6"/>
      <c r="D512" s="1"/>
      <c r="E512" s="17"/>
      <c r="F512" s="42"/>
      <c r="G512" s="42"/>
      <c r="H512" s="28"/>
      <c r="I512" s="12"/>
      <c r="J512" s="52"/>
      <c r="K512" s="56"/>
      <c r="L512" s="56"/>
      <c r="M512" s="56"/>
      <c r="N512" s="56"/>
      <c r="O512" s="56"/>
    </row>
    <row r="513" spans="1:15">
      <c r="A513" s="6">
        <v>5</v>
      </c>
      <c r="B513" s="6">
        <v>5.05</v>
      </c>
      <c r="C513" s="6">
        <v>820</v>
      </c>
      <c r="D513" s="1"/>
      <c r="E513" s="3" t="s">
        <v>54</v>
      </c>
      <c r="F513" s="12"/>
      <c r="G513" s="12"/>
      <c r="H513" s="28"/>
      <c r="I513" s="12"/>
      <c r="J513" s="52"/>
      <c r="K513" s="56"/>
      <c r="L513" s="56"/>
      <c r="M513" s="56"/>
      <c r="N513" s="56"/>
      <c r="O513" s="56"/>
    </row>
    <row r="514" spans="1:15">
      <c r="A514" s="6"/>
      <c r="B514" s="6"/>
      <c r="C514" s="6"/>
      <c r="D514" s="1"/>
      <c r="E514" s="9" t="s">
        <v>55</v>
      </c>
      <c r="F514" s="12"/>
      <c r="G514" s="12"/>
      <c r="H514" s="28"/>
      <c r="I514" s="12"/>
      <c r="J514" s="52"/>
      <c r="K514" s="56"/>
      <c r="L514" s="56"/>
      <c r="M514" s="56"/>
      <c r="N514" s="56"/>
      <c r="O514" s="56"/>
    </row>
    <row r="515" spans="1:15">
      <c r="A515" s="6"/>
      <c r="B515" s="6"/>
      <c r="C515" s="6"/>
      <c r="D515" s="2">
        <v>411</v>
      </c>
      <c r="E515" s="1" t="s">
        <v>3</v>
      </c>
      <c r="F515" s="49">
        <v>6897640</v>
      </c>
      <c r="G515" s="49">
        <v>5146412</v>
      </c>
      <c r="H515" s="49">
        <v>6897640</v>
      </c>
      <c r="I515" s="12">
        <f t="shared" ref="I515:I526" si="70">F515-H515</f>
        <v>0</v>
      </c>
      <c r="J515" s="52"/>
      <c r="K515" s="56"/>
      <c r="L515" s="56"/>
      <c r="M515" s="56"/>
      <c r="N515" s="56"/>
      <c r="O515" s="56"/>
    </row>
    <row r="516" spans="1:15">
      <c r="A516" s="6"/>
      <c r="B516" s="6"/>
      <c r="C516" s="6"/>
      <c r="D516" s="2">
        <v>412</v>
      </c>
      <c r="E516" s="1" t="s">
        <v>4</v>
      </c>
      <c r="F516" s="49">
        <v>1234680</v>
      </c>
      <c r="G516" s="49">
        <v>883944</v>
      </c>
      <c r="H516" s="49">
        <v>1234680</v>
      </c>
      <c r="I516" s="12">
        <f t="shared" si="70"/>
        <v>0</v>
      </c>
      <c r="J516" s="52"/>
      <c r="K516" s="56"/>
      <c r="L516" s="56"/>
      <c r="M516" s="56"/>
      <c r="N516" s="56"/>
      <c r="O516" s="56"/>
    </row>
    <row r="517" spans="1:15">
      <c r="A517" s="6"/>
      <c r="B517" s="6"/>
      <c r="C517" s="6"/>
      <c r="D517" s="2">
        <v>414</v>
      </c>
      <c r="E517" s="1" t="s">
        <v>36</v>
      </c>
      <c r="F517" s="72">
        <v>100000</v>
      </c>
      <c r="G517" s="72">
        <v>0</v>
      </c>
      <c r="H517" s="72">
        <v>100000</v>
      </c>
      <c r="I517" s="12">
        <f t="shared" si="70"/>
        <v>0</v>
      </c>
      <c r="J517" s="52"/>
      <c r="K517" s="56"/>
      <c r="L517" s="56"/>
      <c r="M517" s="56"/>
      <c r="N517" s="56"/>
      <c r="O517" s="56"/>
    </row>
    <row r="518" spans="1:15">
      <c r="A518" s="6"/>
      <c r="B518" s="6"/>
      <c r="C518" s="6"/>
      <c r="D518" s="2">
        <v>421</v>
      </c>
      <c r="E518" s="1" t="s">
        <v>5</v>
      </c>
      <c r="F518" s="49">
        <v>2000000</v>
      </c>
      <c r="G518" s="49">
        <v>1083684</v>
      </c>
      <c r="H518" s="49">
        <v>2000000</v>
      </c>
      <c r="I518" s="12">
        <f t="shared" si="70"/>
        <v>0</v>
      </c>
      <c r="J518" s="52"/>
      <c r="K518" s="56"/>
      <c r="L518" s="56"/>
      <c r="M518" s="56"/>
      <c r="N518" s="56"/>
      <c r="O518" s="56"/>
    </row>
    <row r="519" spans="1:15">
      <c r="A519" s="6"/>
      <c r="B519" s="6"/>
      <c r="C519" s="6"/>
      <c r="D519" s="2">
        <v>422</v>
      </c>
      <c r="E519" s="1" t="s">
        <v>6</v>
      </c>
      <c r="F519" s="49">
        <v>350000</v>
      </c>
      <c r="G519" s="49">
        <v>140388</v>
      </c>
      <c r="H519" s="49">
        <v>288000</v>
      </c>
      <c r="I519" s="12">
        <f t="shared" si="70"/>
        <v>62000</v>
      </c>
      <c r="J519" s="52"/>
      <c r="K519" s="56"/>
      <c r="L519" s="56"/>
      <c r="M519" s="56"/>
      <c r="N519" s="56"/>
      <c r="O519" s="56"/>
    </row>
    <row r="520" spans="1:15">
      <c r="A520" s="6"/>
      <c r="B520" s="6"/>
      <c r="C520" s="6"/>
      <c r="D520" s="2">
        <v>423</v>
      </c>
      <c r="E520" s="1" t="s">
        <v>7</v>
      </c>
      <c r="F520" s="49">
        <v>1600000</v>
      </c>
      <c r="G520" s="49">
        <v>853796</v>
      </c>
      <c r="H520" s="49">
        <v>1662000</v>
      </c>
      <c r="I520" s="12">
        <f t="shared" si="70"/>
        <v>-62000</v>
      </c>
      <c r="J520" s="52">
        <v>2250000</v>
      </c>
      <c r="K520" s="56"/>
      <c r="L520" s="56"/>
      <c r="M520" s="56"/>
      <c r="N520" s="56"/>
      <c r="O520" s="56"/>
    </row>
    <row r="521" spans="1:15">
      <c r="A521" s="6"/>
      <c r="B521" s="6"/>
      <c r="C521" s="6"/>
      <c r="D521" s="2">
        <v>424</v>
      </c>
      <c r="E521" s="1" t="s">
        <v>22</v>
      </c>
      <c r="F521" s="49">
        <v>200000</v>
      </c>
      <c r="G521" s="49">
        <v>147654</v>
      </c>
      <c r="H521" s="49">
        <v>400000</v>
      </c>
      <c r="I521" s="12">
        <f t="shared" si="70"/>
        <v>-200000</v>
      </c>
      <c r="J521" s="52"/>
      <c r="K521" s="56"/>
      <c r="L521" s="56"/>
      <c r="M521" s="56"/>
      <c r="N521" s="56"/>
      <c r="O521" s="56"/>
    </row>
    <row r="522" spans="1:15">
      <c r="A522" s="6"/>
      <c r="B522" s="6"/>
      <c r="C522" s="6"/>
      <c r="D522" s="2">
        <v>425</v>
      </c>
      <c r="E522" s="1" t="s">
        <v>11</v>
      </c>
      <c r="F522" s="49">
        <v>1000000</v>
      </c>
      <c r="G522" s="49">
        <v>362420</v>
      </c>
      <c r="H522" s="49">
        <v>1000000</v>
      </c>
      <c r="I522" s="12">
        <f t="shared" si="70"/>
        <v>0</v>
      </c>
      <c r="J522" s="52"/>
      <c r="K522" s="56"/>
      <c r="L522" s="56"/>
      <c r="M522" s="56"/>
      <c r="N522" s="56"/>
      <c r="O522" s="56"/>
    </row>
    <row r="523" spans="1:15">
      <c r="A523" s="6"/>
      <c r="B523" s="6"/>
      <c r="C523" s="6"/>
      <c r="D523" s="2">
        <v>426</v>
      </c>
      <c r="E523" s="1" t="s">
        <v>12</v>
      </c>
      <c r="F523" s="49">
        <v>700000</v>
      </c>
      <c r="G523" s="49">
        <v>322117</v>
      </c>
      <c r="H523" s="49">
        <v>700000</v>
      </c>
      <c r="I523" s="12">
        <f t="shared" si="70"/>
        <v>0</v>
      </c>
      <c r="J523" s="52"/>
      <c r="K523" s="56"/>
      <c r="L523" s="56"/>
      <c r="M523" s="56"/>
      <c r="N523" s="56"/>
      <c r="O523" s="56"/>
    </row>
    <row r="524" spans="1:15">
      <c r="A524" s="6"/>
      <c r="B524" s="6"/>
      <c r="C524" s="6"/>
      <c r="D524" s="2">
        <v>465</v>
      </c>
      <c r="E524" s="1" t="s">
        <v>8</v>
      </c>
      <c r="F524" s="72">
        <v>919272</v>
      </c>
      <c r="G524" s="72">
        <v>453135</v>
      </c>
      <c r="H524" s="72">
        <v>919272</v>
      </c>
      <c r="I524" s="12">
        <f t="shared" si="70"/>
        <v>0</v>
      </c>
      <c r="J524" s="52"/>
      <c r="K524" s="56"/>
      <c r="L524" s="56"/>
      <c r="M524" s="56"/>
      <c r="N524" s="56"/>
      <c r="O524" s="56"/>
    </row>
    <row r="525" spans="1:15">
      <c r="A525" s="6"/>
      <c r="B525" s="6"/>
      <c r="C525" s="6"/>
      <c r="D525" s="2">
        <v>482</v>
      </c>
      <c r="E525" s="1" t="s">
        <v>14</v>
      </c>
      <c r="F525" s="72">
        <v>20000</v>
      </c>
      <c r="G525" s="72">
        <v>4768</v>
      </c>
      <c r="H525" s="72">
        <v>20000</v>
      </c>
      <c r="I525" s="12">
        <f t="shared" si="70"/>
        <v>0</v>
      </c>
      <c r="J525" s="52"/>
      <c r="K525" s="56"/>
      <c r="L525" s="56"/>
      <c r="M525" s="56"/>
      <c r="N525" s="56"/>
      <c r="O525" s="56"/>
    </row>
    <row r="526" spans="1:15">
      <c r="A526" s="6"/>
      <c r="B526" s="6"/>
      <c r="C526" s="6"/>
      <c r="D526" s="2">
        <v>512</v>
      </c>
      <c r="E526" s="1" t="s">
        <v>24</v>
      </c>
      <c r="F526" s="72">
        <v>1600000</v>
      </c>
      <c r="G526" s="72">
        <v>1276393</v>
      </c>
      <c r="H526" s="72">
        <v>1600000</v>
      </c>
      <c r="I526" s="12">
        <f t="shared" si="70"/>
        <v>0</v>
      </c>
      <c r="J526" s="52"/>
      <c r="K526" s="56"/>
      <c r="L526" s="56"/>
      <c r="M526" s="56"/>
      <c r="N526" s="56"/>
      <c r="O526" s="56"/>
    </row>
    <row r="527" spans="1:15">
      <c r="A527" s="6"/>
      <c r="B527" s="6"/>
      <c r="C527" s="6"/>
      <c r="D527" s="1"/>
      <c r="E527" s="1"/>
      <c r="F527" s="13">
        <f t="shared" ref="F527:I527" si="71">SUM(F515:F526)</f>
        <v>16621592</v>
      </c>
      <c r="G527" s="13">
        <f>SUM(G515:G526)</f>
        <v>10674711</v>
      </c>
      <c r="H527" s="13">
        <f t="shared" si="71"/>
        <v>16821592</v>
      </c>
      <c r="I527" s="13">
        <f t="shared" si="71"/>
        <v>-200000</v>
      </c>
      <c r="J527" s="52"/>
      <c r="K527" s="56"/>
      <c r="L527" s="56"/>
      <c r="M527" s="56"/>
      <c r="N527" s="56"/>
      <c r="O527" s="56"/>
    </row>
    <row r="528" spans="1:15">
      <c r="A528" s="6"/>
      <c r="B528" s="6"/>
      <c r="C528" s="6"/>
      <c r="D528" s="1"/>
      <c r="E528" s="1"/>
      <c r="F528" s="12"/>
      <c r="G528" s="12"/>
      <c r="H528" s="28"/>
      <c r="I528" s="12"/>
      <c r="J528" s="52"/>
      <c r="K528" s="56"/>
      <c r="L528" s="56"/>
      <c r="M528" s="56"/>
      <c r="N528" s="56"/>
      <c r="O528" s="56"/>
    </row>
    <row r="529" spans="1:15" ht="30">
      <c r="A529" s="6"/>
      <c r="B529" s="6"/>
      <c r="C529" s="6"/>
      <c r="D529" s="1"/>
      <c r="E529" s="10" t="s">
        <v>123</v>
      </c>
      <c r="F529" s="12"/>
      <c r="G529" s="12"/>
      <c r="H529" s="28"/>
      <c r="I529" s="12"/>
      <c r="J529" s="52"/>
      <c r="K529" s="56"/>
      <c r="L529" s="56"/>
      <c r="M529" s="56"/>
      <c r="N529" s="56"/>
      <c r="O529" s="56"/>
    </row>
    <row r="530" spans="1:15">
      <c r="A530" s="6"/>
      <c r="B530" s="6"/>
      <c r="C530" s="6"/>
      <c r="D530" s="2">
        <v>423</v>
      </c>
      <c r="E530" s="1" t="s">
        <v>7</v>
      </c>
      <c r="F530" s="28">
        <v>600000</v>
      </c>
      <c r="G530" s="28">
        <v>105824</v>
      </c>
      <c r="H530" s="28">
        <v>600000</v>
      </c>
      <c r="I530" s="12">
        <f t="shared" ref="I530:I534" si="72">F530-H530</f>
        <v>0</v>
      </c>
      <c r="J530" s="52"/>
      <c r="K530" s="56"/>
      <c r="L530" s="56"/>
      <c r="M530" s="56"/>
      <c r="N530" s="56"/>
      <c r="O530" s="56"/>
    </row>
    <row r="531" spans="1:15">
      <c r="A531" s="6"/>
      <c r="B531" s="6"/>
      <c r="C531" s="6"/>
      <c r="D531" s="2">
        <v>424</v>
      </c>
      <c r="E531" s="1" t="s">
        <v>22</v>
      </c>
      <c r="F531" s="28">
        <v>400000</v>
      </c>
      <c r="G531" s="28">
        <v>95518</v>
      </c>
      <c r="H531" s="28">
        <v>200000</v>
      </c>
      <c r="I531" s="12">
        <f t="shared" si="72"/>
        <v>200000</v>
      </c>
      <c r="J531" s="52"/>
      <c r="K531" s="56"/>
      <c r="L531" s="56"/>
      <c r="M531" s="56"/>
      <c r="N531" s="56"/>
      <c r="O531" s="56"/>
    </row>
    <row r="532" spans="1:15">
      <c r="A532" s="6"/>
      <c r="B532" s="6"/>
      <c r="C532" s="6"/>
      <c r="D532" s="2">
        <v>426</v>
      </c>
      <c r="E532" s="1" t="s">
        <v>12</v>
      </c>
      <c r="F532" s="28">
        <v>100000</v>
      </c>
      <c r="G532" s="28">
        <v>37163</v>
      </c>
      <c r="H532" s="28">
        <v>100000</v>
      </c>
      <c r="I532" s="12">
        <f t="shared" si="72"/>
        <v>0</v>
      </c>
      <c r="J532" s="52"/>
      <c r="K532" s="56"/>
      <c r="L532" s="56"/>
      <c r="M532" s="56"/>
      <c r="N532" s="56"/>
      <c r="O532" s="56"/>
    </row>
    <row r="533" spans="1:15">
      <c r="A533" s="6"/>
      <c r="B533" s="6"/>
      <c r="C533" s="6"/>
      <c r="D533" s="2">
        <v>512</v>
      </c>
      <c r="E533" s="1" t="s">
        <v>24</v>
      </c>
      <c r="F533" s="28">
        <v>0</v>
      </c>
      <c r="G533" s="28">
        <v>0</v>
      </c>
      <c r="H533" s="28">
        <v>0</v>
      </c>
      <c r="I533" s="12">
        <f t="shared" si="72"/>
        <v>0</v>
      </c>
      <c r="J533" s="52"/>
      <c r="K533" s="56"/>
      <c r="L533" s="56"/>
      <c r="M533" s="56"/>
      <c r="N533" s="56"/>
      <c r="O533" s="56"/>
    </row>
    <row r="534" spans="1:15">
      <c r="A534" s="6"/>
      <c r="B534" s="6"/>
      <c r="C534" s="6"/>
      <c r="D534" s="2">
        <v>515</v>
      </c>
      <c r="E534" t="s">
        <v>40</v>
      </c>
      <c r="F534" s="28">
        <v>500000</v>
      </c>
      <c r="G534" s="28">
        <v>211131</v>
      </c>
      <c r="H534" s="28">
        <v>500000</v>
      </c>
      <c r="I534" s="12">
        <f t="shared" si="72"/>
        <v>0</v>
      </c>
      <c r="J534" s="52"/>
      <c r="K534" s="56"/>
      <c r="L534" s="56"/>
      <c r="M534" s="56"/>
      <c r="N534" s="56"/>
      <c r="O534" s="56"/>
    </row>
    <row r="535" spans="1:15">
      <c r="A535" s="6"/>
      <c r="B535" s="6"/>
      <c r="C535" s="6"/>
      <c r="D535" s="1"/>
      <c r="E535" s="1"/>
      <c r="F535" s="13">
        <f t="shared" ref="F535:I535" si="73">SUM(F530:F534)</f>
        <v>1600000</v>
      </c>
      <c r="G535" s="13">
        <f>SUM(G530:G534)</f>
        <v>449636</v>
      </c>
      <c r="H535" s="13">
        <f t="shared" si="73"/>
        <v>1400000</v>
      </c>
      <c r="I535" s="33">
        <f t="shared" si="73"/>
        <v>200000</v>
      </c>
      <c r="J535" s="52"/>
      <c r="K535" s="56"/>
      <c r="L535" s="56"/>
      <c r="M535" s="56"/>
      <c r="N535" s="56"/>
      <c r="O535" s="56"/>
    </row>
    <row r="536" spans="1:15">
      <c r="A536" s="6"/>
      <c r="B536" s="6"/>
      <c r="C536" s="6"/>
      <c r="D536" s="1"/>
      <c r="E536" s="1"/>
      <c r="F536" s="13"/>
      <c r="G536" s="13"/>
      <c r="H536" s="13"/>
      <c r="I536" s="33"/>
      <c r="J536" s="52"/>
      <c r="K536" s="56"/>
      <c r="L536" s="56"/>
      <c r="M536" s="56"/>
      <c r="N536" s="56"/>
      <c r="O536" s="56"/>
    </row>
    <row r="537" spans="1:15" ht="30">
      <c r="A537" s="6"/>
      <c r="B537" s="6"/>
      <c r="C537" s="6">
        <v>820</v>
      </c>
      <c r="D537" s="1"/>
      <c r="E537" s="31" t="s">
        <v>206</v>
      </c>
      <c r="F537" s="13"/>
      <c r="G537" s="13"/>
      <c r="H537" s="13"/>
      <c r="I537" s="33"/>
      <c r="J537" s="52"/>
      <c r="K537" s="56"/>
      <c r="L537" s="56"/>
      <c r="M537" s="56"/>
      <c r="N537" s="56"/>
      <c r="O537" s="56"/>
    </row>
    <row r="538" spans="1:15">
      <c r="A538" s="6"/>
      <c r="B538" s="6"/>
      <c r="C538" s="6"/>
      <c r="D538" s="2">
        <v>422</v>
      </c>
      <c r="E538" s="1" t="s">
        <v>6</v>
      </c>
      <c r="F538" s="50"/>
      <c r="G538" s="50">
        <v>117450</v>
      </c>
      <c r="H538" s="50">
        <v>140000</v>
      </c>
      <c r="I538" s="50">
        <f>F538-H538</f>
        <v>-140000</v>
      </c>
      <c r="J538" s="52"/>
      <c r="K538" s="56"/>
      <c r="L538" s="56"/>
      <c r="M538" s="56"/>
      <c r="N538" s="56"/>
      <c r="O538" s="56"/>
    </row>
    <row r="539" spans="1:15">
      <c r="A539" s="6"/>
      <c r="B539" s="6"/>
      <c r="C539" s="6"/>
      <c r="D539" s="2">
        <v>423</v>
      </c>
      <c r="E539" s="1" t="s">
        <v>7</v>
      </c>
      <c r="F539" s="50"/>
      <c r="G539" s="50">
        <v>0</v>
      </c>
      <c r="H539" s="50">
        <v>0</v>
      </c>
      <c r="I539" s="50">
        <f t="shared" ref="I539:I540" si="74">F539-H539</f>
        <v>0</v>
      </c>
      <c r="J539" s="52"/>
      <c r="K539" s="56"/>
      <c r="L539" s="56"/>
      <c r="M539" s="56"/>
      <c r="N539" s="56"/>
      <c r="O539" s="56"/>
    </row>
    <row r="540" spans="1:15">
      <c r="A540" s="6"/>
      <c r="B540" s="6"/>
      <c r="C540" s="6"/>
      <c r="D540" s="2">
        <v>426</v>
      </c>
      <c r="E540" s="1" t="s">
        <v>12</v>
      </c>
      <c r="F540" s="50"/>
      <c r="G540" s="50">
        <v>156860</v>
      </c>
      <c r="H540" s="50">
        <v>160000</v>
      </c>
      <c r="I540" s="50">
        <f t="shared" si="74"/>
        <v>-160000</v>
      </c>
      <c r="J540" s="52"/>
      <c r="K540" s="56"/>
      <c r="L540" s="56"/>
      <c r="M540" s="56"/>
      <c r="N540" s="56"/>
      <c r="O540" s="56"/>
    </row>
    <row r="541" spans="1:15">
      <c r="A541" s="6"/>
      <c r="B541" s="6"/>
      <c r="C541" s="6"/>
      <c r="D541" s="1"/>
      <c r="E541" s="1"/>
      <c r="F541" s="13">
        <f>SUM(F538:F540)</f>
        <v>0</v>
      </c>
      <c r="G541" s="13">
        <f>SUM(G538:G540)</f>
        <v>274310</v>
      </c>
      <c r="H541" s="13">
        <f>SUM(H538:H540)</f>
        <v>300000</v>
      </c>
      <c r="I541" s="33">
        <f>SUM(I538:I540)</f>
        <v>-300000</v>
      </c>
      <c r="J541" s="52"/>
      <c r="K541" s="56"/>
      <c r="L541" s="56"/>
      <c r="M541" s="56"/>
      <c r="N541" s="56"/>
      <c r="O541" s="56"/>
    </row>
    <row r="542" spans="1:15">
      <c r="A542" s="6"/>
      <c r="B542" s="6"/>
      <c r="C542" s="6">
        <v>820</v>
      </c>
      <c r="D542" s="1"/>
      <c r="E542" s="31" t="s">
        <v>207</v>
      </c>
      <c r="F542" s="13"/>
      <c r="G542" s="13"/>
      <c r="H542" s="13"/>
      <c r="I542" s="33"/>
      <c r="J542" s="52"/>
      <c r="K542" s="56"/>
      <c r="L542" s="56"/>
      <c r="M542" s="56"/>
      <c r="N542" s="56"/>
      <c r="O542" s="56"/>
    </row>
    <row r="543" spans="1:15">
      <c r="A543" s="6"/>
      <c r="B543" s="6"/>
      <c r="C543" s="6"/>
      <c r="D543" s="2">
        <v>422</v>
      </c>
      <c r="E543" s="1" t="s">
        <v>6</v>
      </c>
      <c r="F543" s="50"/>
      <c r="G543" s="50">
        <v>46980</v>
      </c>
      <c r="H543" s="50">
        <v>46980</v>
      </c>
      <c r="I543" s="50">
        <f t="shared" ref="I543:I545" si="75">F543-H543</f>
        <v>-46980</v>
      </c>
      <c r="J543" s="52"/>
      <c r="K543" s="56"/>
      <c r="L543" s="56"/>
      <c r="M543" s="56"/>
      <c r="N543" s="56"/>
      <c r="O543" s="56"/>
    </row>
    <row r="544" spans="1:15">
      <c r="A544" s="6"/>
      <c r="B544" s="6"/>
      <c r="C544" s="6"/>
      <c r="D544" s="2">
        <v>423</v>
      </c>
      <c r="E544" s="1" t="s">
        <v>7</v>
      </c>
      <c r="F544" s="50"/>
      <c r="G544" s="50">
        <v>0</v>
      </c>
      <c r="H544" s="50">
        <v>25000</v>
      </c>
      <c r="I544" s="50">
        <f t="shared" si="75"/>
        <v>-25000</v>
      </c>
      <c r="J544" s="52"/>
      <c r="K544" s="56"/>
      <c r="L544" s="56"/>
      <c r="M544" s="56"/>
      <c r="N544" s="56"/>
      <c r="O544" s="56"/>
    </row>
    <row r="545" spans="1:15">
      <c r="A545" s="6"/>
      <c r="B545" s="6"/>
      <c r="C545" s="6"/>
      <c r="D545" s="2">
        <v>426</v>
      </c>
      <c r="E545" s="1" t="s">
        <v>12</v>
      </c>
      <c r="F545" s="50"/>
      <c r="G545" s="50">
        <v>161340</v>
      </c>
      <c r="H545" s="50">
        <v>166020</v>
      </c>
      <c r="I545" s="50">
        <f t="shared" si="75"/>
        <v>-166020</v>
      </c>
      <c r="J545" s="52"/>
      <c r="K545" s="56"/>
      <c r="L545" s="56"/>
      <c r="M545" s="56"/>
      <c r="N545" s="56"/>
      <c r="O545" s="56"/>
    </row>
    <row r="546" spans="1:15">
      <c r="A546" s="6"/>
      <c r="B546" s="6"/>
      <c r="C546" s="6"/>
      <c r="D546" s="1"/>
      <c r="E546" s="1"/>
      <c r="F546" s="13">
        <f>SUM(F543:F545)</f>
        <v>0</v>
      </c>
      <c r="G546" s="13">
        <f>SUM(G543:G545)</f>
        <v>208320</v>
      </c>
      <c r="H546" s="13">
        <f>SUM(H543:H545)</f>
        <v>238000</v>
      </c>
      <c r="I546" s="33">
        <f>SUM(I543:I545)</f>
        <v>-238000</v>
      </c>
      <c r="J546" s="52"/>
      <c r="K546" s="56"/>
      <c r="L546" s="56"/>
      <c r="M546" s="56"/>
      <c r="N546" s="56"/>
      <c r="O546" s="56"/>
    </row>
    <row r="547" spans="1:15" ht="30">
      <c r="A547" s="6"/>
      <c r="B547" s="6"/>
      <c r="C547" s="6">
        <v>820</v>
      </c>
      <c r="D547" s="1"/>
      <c r="E547" s="31" t="s">
        <v>208</v>
      </c>
      <c r="F547" s="13"/>
      <c r="G547" s="13"/>
      <c r="H547" s="13"/>
      <c r="I547" s="33"/>
      <c r="J547" s="52"/>
      <c r="K547" s="56"/>
      <c r="L547" s="56"/>
      <c r="M547" s="56"/>
      <c r="N547" s="56"/>
      <c r="O547" s="56"/>
    </row>
    <row r="548" spans="1:15">
      <c r="A548" s="6"/>
      <c r="B548" s="6"/>
      <c r="C548" s="6"/>
      <c r="D548" s="2">
        <v>423</v>
      </c>
      <c r="E548" s="1" t="s">
        <v>7</v>
      </c>
      <c r="F548" s="50"/>
      <c r="G548" s="50">
        <v>0</v>
      </c>
      <c r="H548" s="50">
        <v>220000</v>
      </c>
      <c r="I548" s="50">
        <f t="shared" ref="I548:I551" si="76">F548-H548</f>
        <v>-220000</v>
      </c>
      <c r="J548" s="52"/>
      <c r="K548" s="56"/>
      <c r="L548" s="56"/>
      <c r="M548" s="56"/>
      <c r="N548" s="56"/>
      <c r="O548" s="56"/>
    </row>
    <row r="549" spans="1:15">
      <c r="A549" s="6"/>
      <c r="B549" s="6"/>
      <c r="C549" s="6"/>
      <c r="D549" s="2">
        <v>424</v>
      </c>
      <c r="E549" s="1" t="s">
        <v>22</v>
      </c>
      <c r="F549" s="50"/>
      <c r="G549" s="50">
        <v>0</v>
      </c>
      <c r="H549" s="50">
        <v>20000</v>
      </c>
      <c r="I549" s="50">
        <f t="shared" si="76"/>
        <v>-20000</v>
      </c>
      <c r="J549" s="52"/>
      <c r="K549" s="56"/>
      <c r="L549" s="56"/>
      <c r="M549" s="56"/>
      <c r="N549" s="56"/>
      <c r="O549" s="56"/>
    </row>
    <row r="550" spans="1:15">
      <c r="A550" s="6"/>
      <c r="B550" s="6"/>
      <c r="C550" s="6"/>
      <c r="D550" s="2">
        <v>426</v>
      </c>
      <c r="E550" s="1" t="s">
        <v>12</v>
      </c>
      <c r="F550" s="50"/>
      <c r="G550" s="50">
        <v>0</v>
      </c>
      <c r="H550" s="50">
        <v>10000</v>
      </c>
      <c r="I550" s="50">
        <f t="shared" si="76"/>
        <v>-10000</v>
      </c>
      <c r="J550" s="52"/>
      <c r="K550" s="56"/>
      <c r="L550" s="56"/>
      <c r="M550" s="56"/>
      <c r="N550" s="56"/>
      <c r="O550" s="56"/>
    </row>
    <row r="551" spans="1:15">
      <c r="A551" s="6"/>
      <c r="B551" s="6"/>
      <c r="C551" s="6"/>
      <c r="D551" s="2">
        <v>512</v>
      </c>
      <c r="E551" s="1" t="s">
        <v>24</v>
      </c>
      <c r="F551" s="50"/>
      <c r="G551" s="50">
        <v>7999</v>
      </c>
      <c r="H551" s="50">
        <v>150000</v>
      </c>
      <c r="I551" s="50">
        <f t="shared" si="76"/>
        <v>-150000</v>
      </c>
      <c r="J551" s="52"/>
      <c r="K551" s="56"/>
      <c r="L551" s="56"/>
      <c r="M551" s="56"/>
      <c r="N551" s="56"/>
      <c r="O551" s="56"/>
    </row>
    <row r="552" spans="1:15">
      <c r="A552" s="6"/>
      <c r="B552" s="6"/>
      <c r="C552" s="6"/>
      <c r="D552" s="1"/>
      <c r="E552" s="1"/>
      <c r="F552" s="13">
        <f>SUM(F548:F551)</f>
        <v>0</v>
      </c>
      <c r="G552" s="13">
        <f>SUM(G548:G551)</f>
        <v>7999</v>
      </c>
      <c r="H552" s="13">
        <f>SUM(H548:H551)</f>
        <v>400000</v>
      </c>
      <c r="I552" s="33">
        <f>SUM(I548:I551)</f>
        <v>-400000</v>
      </c>
      <c r="J552" s="52"/>
      <c r="K552" s="56"/>
      <c r="L552" s="56"/>
      <c r="M552" s="56"/>
      <c r="N552" s="56"/>
      <c r="O552" s="56"/>
    </row>
    <row r="553" spans="1:15">
      <c r="A553" s="6"/>
      <c r="B553" s="6"/>
      <c r="C553" s="6">
        <v>820</v>
      </c>
      <c r="D553" s="1"/>
      <c r="E553" s="31" t="s">
        <v>209</v>
      </c>
      <c r="F553" s="13"/>
      <c r="G553" s="13"/>
      <c r="H553" s="13"/>
      <c r="I553" s="33"/>
      <c r="J553" s="52"/>
      <c r="K553" s="56"/>
      <c r="L553" s="56"/>
      <c r="M553" s="56"/>
      <c r="N553" s="56"/>
      <c r="O553" s="56"/>
    </row>
    <row r="554" spans="1:15">
      <c r="A554" s="6"/>
      <c r="B554" s="6"/>
      <c r="C554" s="6"/>
      <c r="D554" s="2">
        <v>423</v>
      </c>
      <c r="E554" s="1" t="s">
        <v>7</v>
      </c>
      <c r="F554" s="50"/>
      <c r="G554" s="50">
        <v>0</v>
      </c>
      <c r="H554" s="50">
        <v>130000</v>
      </c>
      <c r="I554" s="50">
        <f t="shared" ref="I554:I556" si="77">F554-H554</f>
        <v>-130000</v>
      </c>
      <c r="J554" s="52"/>
      <c r="K554" s="56"/>
      <c r="L554" s="56"/>
      <c r="M554" s="56"/>
      <c r="N554" s="56"/>
      <c r="O554" s="56"/>
    </row>
    <row r="555" spans="1:15">
      <c r="A555" s="6"/>
      <c r="B555" s="6"/>
      <c r="C555" s="6"/>
      <c r="D555" s="2">
        <v>424</v>
      </c>
      <c r="E555" s="1" t="s">
        <v>22</v>
      </c>
      <c r="F555" s="50"/>
      <c r="G555" s="50">
        <v>0</v>
      </c>
      <c r="H555" s="50">
        <v>570000</v>
      </c>
      <c r="I555" s="50">
        <f t="shared" si="77"/>
        <v>-570000</v>
      </c>
      <c r="J555" s="52"/>
      <c r="K555" s="56"/>
      <c r="L555" s="56"/>
      <c r="M555" s="56"/>
      <c r="N555" s="56"/>
      <c r="O555" s="56"/>
    </row>
    <row r="556" spans="1:15">
      <c r="A556" s="6"/>
      <c r="B556" s="6"/>
      <c r="C556" s="6"/>
      <c r="D556" s="2">
        <v>512</v>
      </c>
      <c r="E556" s="1" t="s">
        <v>24</v>
      </c>
      <c r="F556" s="50"/>
      <c r="G556" s="50">
        <v>0</v>
      </c>
      <c r="H556" s="50">
        <v>250000</v>
      </c>
      <c r="I556" s="50">
        <f t="shared" si="77"/>
        <v>-250000</v>
      </c>
      <c r="J556" s="52"/>
      <c r="K556" s="56"/>
      <c r="L556" s="56"/>
      <c r="M556" s="56"/>
      <c r="N556" s="56"/>
      <c r="O556" s="56"/>
    </row>
    <row r="557" spans="1:15">
      <c r="A557" s="6"/>
      <c r="B557" s="6"/>
      <c r="C557" s="6"/>
      <c r="D557" s="1"/>
      <c r="E557" s="1"/>
      <c r="F557" s="13">
        <f>SUM(F554:F556)</f>
        <v>0</v>
      </c>
      <c r="G557" s="13">
        <f>SUM(G554:G556)</f>
        <v>0</v>
      </c>
      <c r="H557" s="13">
        <f>SUM(H554:H556)</f>
        <v>950000</v>
      </c>
      <c r="I557" s="33">
        <f>SUM(I554:I556)</f>
        <v>-950000</v>
      </c>
      <c r="J557" s="52"/>
      <c r="K557" s="56"/>
      <c r="L557" s="56"/>
      <c r="M557" s="56"/>
      <c r="N557" s="56"/>
      <c r="O557" s="56"/>
    </row>
    <row r="558" spans="1:15">
      <c r="A558" s="6"/>
      <c r="B558" s="6"/>
      <c r="C558" s="6"/>
      <c r="D558" s="1"/>
      <c r="E558" s="20" t="s">
        <v>82</v>
      </c>
      <c r="F558" s="21">
        <f>F535+F527+F541+F546+F552+F557</f>
        <v>18221592</v>
      </c>
      <c r="G558" s="21">
        <f>G527+G535+G541+G546++G552+G557</f>
        <v>11614976</v>
      </c>
      <c r="H558" s="21">
        <f>H527+H535+H541+H546+H552+H557</f>
        <v>20109592</v>
      </c>
      <c r="I558" s="21">
        <f>F558-H558</f>
        <v>-1888000</v>
      </c>
      <c r="J558" s="52"/>
      <c r="K558" s="56"/>
      <c r="L558" s="56"/>
      <c r="M558" s="56"/>
      <c r="N558" s="56"/>
      <c r="O558" s="56"/>
    </row>
    <row r="559" spans="1:15">
      <c r="A559" s="6"/>
      <c r="B559" s="6"/>
      <c r="C559" s="6"/>
      <c r="D559" s="1"/>
      <c r="E559" s="43"/>
      <c r="F559" s="42"/>
      <c r="G559" s="42"/>
      <c r="H559" s="28"/>
      <c r="I559" s="12"/>
      <c r="J559" s="52"/>
      <c r="K559" s="56"/>
      <c r="L559" s="56"/>
      <c r="M559" s="56"/>
      <c r="N559" s="56"/>
      <c r="O559" s="56"/>
    </row>
    <row r="560" spans="1:15">
      <c r="A560" s="6">
        <v>5</v>
      </c>
      <c r="B560" s="6">
        <v>5.0599999999999996</v>
      </c>
      <c r="C560" s="6">
        <v>820</v>
      </c>
      <c r="D560" s="1"/>
      <c r="E560" s="11" t="s">
        <v>53</v>
      </c>
      <c r="F560" s="12"/>
      <c r="G560" s="12"/>
      <c r="H560" s="28"/>
      <c r="I560" s="12"/>
      <c r="J560" s="52"/>
      <c r="K560" s="56"/>
      <c r="L560" s="56"/>
      <c r="M560" s="56"/>
      <c r="N560" s="56"/>
      <c r="O560" s="56"/>
    </row>
    <row r="561" spans="1:15">
      <c r="A561" s="6"/>
      <c r="B561" s="6"/>
      <c r="C561" s="6"/>
      <c r="D561" s="2">
        <v>411</v>
      </c>
      <c r="E561" s="1" t="s">
        <v>3</v>
      </c>
      <c r="F561" s="49">
        <v>6466050</v>
      </c>
      <c r="G561" s="49">
        <v>3452146</v>
      </c>
      <c r="H561" s="49">
        <v>6466050</v>
      </c>
      <c r="I561" s="12">
        <f t="shared" ref="I561:I573" si="78">F561-H561</f>
        <v>0</v>
      </c>
      <c r="J561" s="52"/>
      <c r="K561" s="56"/>
      <c r="L561" s="56"/>
      <c r="M561" s="56"/>
      <c r="N561" s="56"/>
      <c r="O561" s="56"/>
    </row>
    <row r="562" spans="1:15">
      <c r="A562" s="6"/>
      <c r="B562" s="6"/>
      <c r="C562" s="6"/>
      <c r="D562" s="2">
        <v>412</v>
      </c>
      <c r="E562" s="1" t="s">
        <v>4</v>
      </c>
      <c r="F562" s="49">
        <v>1157420</v>
      </c>
      <c r="G562" s="49">
        <v>595677</v>
      </c>
      <c r="H562" s="49">
        <v>1157420</v>
      </c>
      <c r="I562" s="12">
        <f t="shared" si="78"/>
        <v>0</v>
      </c>
      <c r="J562" s="52"/>
      <c r="K562" s="56"/>
      <c r="L562" s="56"/>
      <c r="M562" s="56"/>
      <c r="N562" s="56"/>
      <c r="O562" s="56"/>
    </row>
    <row r="563" spans="1:15">
      <c r="A563" s="6"/>
      <c r="B563" s="6"/>
      <c r="C563" s="6"/>
      <c r="D563" s="2">
        <v>414</v>
      </c>
      <c r="E563" s="1" t="s">
        <v>36</v>
      </c>
      <c r="F563" s="49">
        <v>0</v>
      </c>
      <c r="G563" s="49">
        <v>0</v>
      </c>
      <c r="H563" s="49"/>
      <c r="I563" s="12">
        <f t="shared" si="78"/>
        <v>0</v>
      </c>
      <c r="J563" s="52"/>
      <c r="K563" s="56"/>
      <c r="L563" s="56"/>
      <c r="M563" s="56"/>
      <c r="N563" s="56"/>
      <c r="O563" s="56"/>
    </row>
    <row r="564" spans="1:15">
      <c r="A564" s="6"/>
      <c r="B564" s="6"/>
      <c r="C564" s="6"/>
      <c r="D564" s="2">
        <v>416</v>
      </c>
      <c r="E564" s="1" t="s">
        <v>38</v>
      </c>
      <c r="F564" s="49">
        <v>220000</v>
      </c>
      <c r="G564" s="49">
        <v>215956</v>
      </c>
      <c r="H564" s="49">
        <v>220000</v>
      </c>
      <c r="I564" s="12">
        <f t="shared" si="78"/>
        <v>0</v>
      </c>
      <c r="J564" s="52"/>
      <c r="K564" s="56"/>
      <c r="L564" s="56"/>
      <c r="M564" s="56"/>
      <c r="N564" s="56"/>
      <c r="O564" s="56"/>
    </row>
    <row r="565" spans="1:15">
      <c r="A565" s="6"/>
      <c r="B565" s="6"/>
      <c r="C565" s="6"/>
      <c r="D565" s="2">
        <v>421</v>
      </c>
      <c r="E565" s="1" t="s">
        <v>5</v>
      </c>
      <c r="F565" s="49">
        <v>6720000</v>
      </c>
      <c r="G565" s="49">
        <v>4552926</v>
      </c>
      <c r="H565" s="49">
        <v>6670000</v>
      </c>
      <c r="I565" s="12">
        <f t="shared" si="78"/>
        <v>50000</v>
      </c>
      <c r="J565" s="52"/>
      <c r="K565" s="56"/>
      <c r="L565" s="56"/>
      <c r="M565" s="56"/>
      <c r="N565" s="56"/>
      <c r="O565" s="56"/>
    </row>
    <row r="566" spans="1:15">
      <c r="A566" s="6"/>
      <c r="B566" s="6"/>
      <c r="C566" s="6"/>
      <c r="D566" s="2">
        <v>422</v>
      </c>
      <c r="E566" s="1" t="s">
        <v>6</v>
      </c>
      <c r="F566" s="49">
        <v>170000</v>
      </c>
      <c r="G566" s="49">
        <v>115934</v>
      </c>
      <c r="H566" s="49">
        <v>170000</v>
      </c>
      <c r="I566" s="12">
        <f t="shared" si="78"/>
        <v>0</v>
      </c>
      <c r="J566" s="52"/>
      <c r="K566" s="56"/>
      <c r="L566" s="56"/>
      <c r="M566" s="56"/>
      <c r="N566" s="56"/>
      <c r="O566" s="56"/>
    </row>
    <row r="567" spans="1:15">
      <c r="A567" s="6"/>
      <c r="B567" s="6"/>
      <c r="C567" s="6"/>
      <c r="D567" s="2">
        <v>423</v>
      </c>
      <c r="E567" s="1" t="s">
        <v>7</v>
      </c>
      <c r="F567" s="49">
        <v>6300000</v>
      </c>
      <c r="G567" s="49">
        <v>3361855</v>
      </c>
      <c r="H567" s="49">
        <v>6100000</v>
      </c>
      <c r="I567" s="12">
        <f t="shared" si="78"/>
        <v>200000</v>
      </c>
      <c r="J567" s="52"/>
      <c r="K567" s="56"/>
      <c r="L567" s="56"/>
      <c r="M567" s="56"/>
      <c r="N567" s="56"/>
      <c r="O567" s="56"/>
    </row>
    <row r="568" spans="1:15">
      <c r="A568" s="6"/>
      <c r="B568" s="6"/>
      <c r="C568" s="6"/>
      <c r="D568" s="2">
        <v>424</v>
      </c>
      <c r="E568" s="1" t="s">
        <v>22</v>
      </c>
      <c r="F568" s="49">
        <v>5500000</v>
      </c>
      <c r="G568" s="49">
        <v>3567500</v>
      </c>
      <c r="H568" s="49">
        <v>8020000</v>
      </c>
      <c r="I568" s="12">
        <f t="shared" si="78"/>
        <v>-2520000</v>
      </c>
      <c r="J568" s="52"/>
      <c r="K568" s="56"/>
      <c r="L568" s="56"/>
      <c r="M568" s="56"/>
      <c r="N568" s="56"/>
      <c r="O568" s="56"/>
    </row>
    <row r="569" spans="1:15">
      <c r="A569" s="6"/>
      <c r="B569" s="6"/>
      <c r="C569" s="6"/>
      <c r="D569" s="2">
        <v>425</v>
      </c>
      <c r="E569" s="1" t="s">
        <v>11</v>
      </c>
      <c r="F569" s="49">
        <v>2100000</v>
      </c>
      <c r="G569" s="49">
        <v>739955</v>
      </c>
      <c r="H569" s="49">
        <v>2600000</v>
      </c>
      <c r="I569" s="12">
        <f t="shared" si="78"/>
        <v>-500000</v>
      </c>
      <c r="J569" s="52"/>
      <c r="K569" s="56"/>
      <c r="L569" s="56"/>
      <c r="M569" s="56"/>
      <c r="N569" s="56"/>
      <c r="O569" s="56"/>
    </row>
    <row r="570" spans="1:15">
      <c r="A570" s="6"/>
      <c r="B570" s="6"/>
      <c r="C570" s="6"/>
      <c r="D570" s="2">
        <v>426</v>
      </c>
      <c r="E570" s="1" t="s">
        <v>12</v>
      </c>
      <c r="F570" s="49">
        <v>1220000</v>
      </c>
      <c r="G570" s="49">
        <v>332484</v>
      </c>
      <c r="H570" s="49">
        <v>1070000</v>
      </c>
      <c r="I570" s="12">
        <f t="shared" si="78"/>
        <v>150000</v>
      </c>
      <c r="J570" s="52"/>
      <c r="K570" s="56"/>
      <c r="L570" s="56"/>
      <c r="M570" s="56"/>
      <c r="N570" s="56"/>
      <c r="O570" s="56"/>
    </row>
    <row r="571" spans="1:15">
      <c r="A571" s="6"/>
      <c r="B571" s="6"/>
      <c r="C571" s="6"/>
      <c r="D571" s="2">
        <v>465</v>
      </c>
      <c r="E571" s="1" t="s">
        <v>8</v>
      </c>
      <c r="F571" s="72">
        <v>500000</v>
      </c>
      <c r="G571" s="72">
        <v>184225</v>
      </c>
      <c r="H571" s="72">
        <v>500000</v>
      </c>
      <c r="I571" s="12">
        <f t="shared" si="78"/>
        <v>0</v>
      </c>
      <c r="J571" s="52"/>
      <c r="K571" s="56"/>
      <c r="L571" s="56"/>
      <c r="M571" s="56"/>
      <c r="N571" s="56"/>
      <c r="O571" s="56"/>
    </row>
    <row r="572" spans="1:15">
      <c r="A572" s="6"/>
      <c r="B572" s="6"/>
      <c r="C572" s="6"/>
      <c r="D572" s="2">
        <v>482</v>
      </c>
      <c r="E572" s="1" t="s">
        <v>14</v>
      </c>
      <c r="F572" s="72">
        <v>35000</v>
      </c>
      <c r="G572" s="72">
        <v>6043</v>
      </c>
      <c r="H572" s="72">
        <v>85000</v>
      </c>
      <c r="I572" s="12">
        <f t="shared" si="78"/>
        <v>-50000</v>
      </c>
      <c r="J572" s="52"/>
      <c r="K572" s="56"/>
      <c r="L572" s="56"/>
      <c r="M572" s="56"/>
      <c r="N572" s="56"/>
      <c r="O572" s="56"/>
    </row>
    <row r="573" spans="1:15">
      <c r="A573" s="6"/>
      <c r="B573" s="6"/>
      <c r="C573" s="6"/>
      <c r="D573" s="2">
        <v>512</v>
      </c>
      <c r="E573" s="1" t="s">
        <v>24</v>
      </c>
      <c r="F573" s="72">
        <v>820000</v>
      </c>
      <c r="G573" s="72">
        <v>231455</v>
      </c>
      <c r="H573" s="72">
        <v>650000</v>
      </c>
      <c r="I573" s="12">
        <f t="shared" si="78"/>
        <v>170000</v>
      </c>
      <c r="J573" s="52"/>
      <c r="K573" s="56"/>
      <c r="L573" s="56"/>
      <c r="M573" s="56"/>
      <c r="N573" s="56"/>
      <c r="O573" s="56"/>
    </row>
    <row r="574" spans="1:15">
      <c r="A574" s="6"/>
      <c r="B574" s="6"/>
      <c r="C574" s="6"/>
      <c r="D574" s="1"/>
      <c r="E574" s="44" t="s">
        <v>124</v>
      </c>
      <c r="F574" s="21">
        <f>SUM(F561:F573)</f>
        <v>31208470</v>
      </c>
      <c r="G574" s="21">
        <f>SUM(G561:G573)</f>
        <v>17356156</v>
      </c>
      <c r="H574" s="21">
        <f>SUM(H561:H573)</f>
        <v>33708470</v>
      </c>
      <c r="I574" s="21">
        <f>SUM(I561:I573)</f>
        <v>-2500000</v>
      </c>
      <c r="J574" s="52"/>
      <c r="K574" s="56"/>
      <c r="L574" s="56"/>
      <c r="M574" s="56"/>
      <c r="N574" s="56"/>
      <c r="O574" s="56"/>
    </row>
    <row r="575" spans="1:15">
      <c r="A575" s="6"/>
      <c r="B575" s="6"/>
      <c r="C575" s="6"/>
      <c r="D575" s="1"/>
      <c r="E575" s="1"/>
      <c r="F575" s="12"/>
      <c r="G575" s="12"/>
      <c r="H575" s="28"/>
      <c r="I575" s="12"/>
      <c r="J575" s="52"/>
      <c r="K575" s="56"/>
      <c r="L575" s="56"/>
      <c r="M575" s="56"/>
      <c r="N575" s="56"/>
      <c r="O575" s="56"/>
    </row>
    <row r="576" spans="1:15">
      <c r="A576" s="6"/>
      <c r="B576" s="6"/>
      <c r="C576" s="6"/>
      <c r="D576" s="1"/>
      <c r="E576" s="20" t="s">
        <v>80</v>
      </c>
      <c r="F576" s="21">
        <f>F511+F558+F574</f>
        <v>62988242</v>
      </c>
      <c r="G576" s="21">
        <f>G511+G558+G574</f>
        <v>38363763</v>
      </c>
      <c r="H576" s="21">
        <f>H511+H558+H574</f>
        <v>68146242</v>
      </c>
      <c r="I576" s="21">
        <f>I511+I558+I574</f>
        <v>-5158000</v>
      </c>
      <c r="J576" s="52"/>
      <c r="K576" s="56"/>
      <c r="L576" s="56"/>
      <c r="M576" s="56"/>
      <c r="N576" s="56"/>
      <c r="O576" s="56"/>
    </row>
    <row r="577" spans="1:15">
      <c r="A577" s="6"/>
      <c r="B577" s="6"/>
      <c r="C577" s="6"/>
      <c r="D577" s="1"/>
      <c r="E577" s="1"/>
      <c r="F577" s="12"/>
      <c r="G577" s="12"/>
      <c r="H577" s="28"/>
      <c r="I577" s="12"/>
      <c r="J577" s="52"/>
      <c r="K577" s="56"/>
      <c r="L577" s="56"/>
      <c r="M577" s="56"/>
      <c r="N577" s="56"/>
      <c r="O577" s="56"/>
    </row>
    <row r="578" spans="1:15">
      <c r="A578" s="6">
        <v>5</v>
      </c>
      <c r="B578" s="16" t="s">
        <v>143</v>
      </c>
      <c r="C578" s="6">
        <v>911</v>
      </c>
      <c r="D578" s="1"/>
      <c r="E578" s="3" t="s">
        <v>57</v>
      </c>
      <c r="F578" s="12"/>
      <c r="G578" s="12"/>
      <c r="H578" s="28"/>
      <c r="I578" s="12"/>
      <c r="J578" s="52"/>
      <c r="K578" s="56"/>
      <c r="L578" s="56"/>
      <c r="M578" s="56"/>
      <c r="N578" s="56"/>
      <c r="O578" s="56"/>
    </row>
    <row r="579" spans="1:15" ht="30">
      <c r="A579" s="6"/>
      <c r="B579" s="6"/>
      <c r="C579" s="6"/>
      <c r="D579" s="1"/>
      <c r="E579" s="10" t="s">
        <v>125</v>
      </c>
      <c r="F579" s="12"/>
      <c r="G579" s="12"/>
      <c r="H579" s="28"/>
      <c r="I579" s="12"/>
      <c r="J579" s="52"/>
      <c r="K579" s="56"/>
      <c r="L579" s="56"/>
      <c r="M579" s="56"/>
      <c r="N579" s="56"/>
      <c r="O579" s="56"/>
    </row>
    <row r="580" spans="1:15">
      <c r="A580" s="6"/>
      <c r="B580" s="6"/>
      <c r="C580" s="6"/>
      <c r="D580" s="2">
        <v>411</v>
      </c>
      <c r="E580" s="1" t="s">
        <v>3</v>
      </c>
      <c r="F580" s="49">
        <v>64955361</v>
      </c>
      <c r="G580" s="49">
        <v>40417395</v>
      </c>
      <c r="H580" s="49">
        <v>64955361</v>
      </c>
      <c r="I580" s="12">
        <f t="shared" ref="I580:I595" si="79">F580-H580</f>
        <v>0</v>
      </c>
      <c r="J580" s="52"/>
      <c r="K580" s="56"/>
      <c r="L580" s="56"/>
      <c r="M580" s="56"/>
      <c r="N580" s="56"/>
      <c r="O580" s="56"/>
    </row>
    <row r="581" spans="1:15">
      <c r="A581" s="6"/>
      <c r="B581" s="6"/>
      <c r="C581" s="6"/>
      <c r="D581" s="2">
        <v>412</v>
      </c>
      <c r="E581" s="1" t="s">
        <v>4</v>
      </c>
      <c r="F581" s="49">
        <v>11630528</v>
      </c>
      <c r="G581" s="49">
        <v>6966967</v>
      </c>
      <c r="H581" s="49">
        <v>11630528</v>
      </c>
      <c r="I581" s="12">
        <f t="shared" si="79"/>
        <v>0</v>
      </c>
      <c r="J581" s="52"/>
      <c r="K581" s="56"/>
      <c r="L581" s="56"/>
      <c r="M581" s="56"/>
      <c r="N581" s="56"/>
      <c r="O581" s="56"/>
    </row>
    <row r="582" spans="1:15">
      <c r="A582" s="6"/>
      <c r="B582" s="6"/>
      <c r="C582" s="6"/>
      <c r="D582" s="2">
        <v>413</v>
      </c>
      <c r="E582" s="1" t="s">
        <v>121</v>
      </c>
      <c r="F582" s="49">
        <v>0</v>
      </c>
      <c r="G582" s="49">
        <v>0</v>
      </c>
      <c r="H582" s="49">
        <v>0</v>
      </c>
      <c r="I582" s="12">
        <f t="shared" si="79"/>
        <v>0</v>
      </c>
      <c r="J582" s="52"/>
      <c r="K582" s="56"/>
      <c r="L582" s="56"/>
      <c r="M582" s="56"/>
      <c r="N582" s="56"/>
      <c r="O582" s="56"/>
    </row>
    <row r="583" spans="1:15">
      <c r="A583" s="6"/>
      <c r="B583" s="6"/>
      <c r="C583" s="6"/>
      <c r="D583" s="2">
        <v>414</v>
      </c>
      <c r="E583" s="1" t="s">
        <v>36</v>
      </c>
      <c r="F583" s="72">
        <v>306000</v>
      </c>
      <c r="G583" s="72">
        <v>0</v>
      </c>
      <c r="H583" s="72">
        <v>306000</v>
      </c>
      <c r="I583" s="12">
        <f t="shared" si="79"/>
        <v>0</v>
      </c>
      <c r="J583" s="52"/>
      <c r="K583" s="56"/>
      <c r="L583" s="56"/>
      <c r="M583" s="56"/>
      <c r="N583" s="56"/>
      <c r="O583" s="56"/>
    </row>
    <row r="584" spans="1:15">
      <c r="A584" s="6"/>
      <c r="B584" s="6"/>
      <c r="C584" s="6"/>
      <c r="D584" s="2">
        <v>415</v>
      </c>
      <c r="E584" s="1" t="s">
        <v>37</v>
      </c>
      <c r="F584" s="49">
        <v>1079000</v>
      </c>
      <c r="G584" s="49">
        <v>631569</v>
      </c>
      <c r="H584" s="49">
        <v>1079000</v>
      </c>
      <c r="I584" s="12">
        <f t="shared" si="79"/>
        <v>0</v>
      </c>
      <c r="J584" s="52"/>
      <c r="K584" s="56"/>
      <c r="L584" s="56"/>
      <c r="M584" s="56"/>
      <c r="N584" s="56"/>
      <c r="O584" s="56"/>
    </row>
    <row r="585" spans="1:15">
      <c r="A585" s="6"/>
      <c r="B585" s="6"/>
      <c r="C585" s="6"/>
      <c r="D585" s="2">
        <v>416</v>
      </c>
      <c r="E585" t="s">
        <v>38</v>
      </c>
      <c r="F585" s="49">
        <v>910000</v>
      </c>
      <c r="G585" s="49">
        <v>312807</v>
      </c>
      <c r="H585" s="49">
        <v>1490000</v>
      </c>
      <c r="I585" s="12">
        <f t="shared" si="79"/>
        <v>-580000</v>
      </c>
      <c r="J585" s="52"/>
      <c r="K585" s="56"/>
      <c r="L585" s="56"/>
      <c r="M585" s="56"/>
      <c r="N585" s="56"/>
      <c r="O585" s="56"/>
    </row>
    <row r="586" spans="1:15">
      <c r="A586" s="6"/>
      <c r="B586" s="6"/>
      <c r="C586" s="6"/>
      <c r="D586" s="2">
        <v>421</v>
      </c>
      <c r="E586" s="1" t="s">
        <v>5</v>
      </c>
      <c r="F586" s="49">
        <v>9898300</v>
      </c>
      <c r="G586" s="49">
        <v>7376462</v>
      </c>
      <c r="H586" s="49">
        <v>9828300</v>
      </c>
      <c r="I586" s="12">
        <f t="shared" si="79"/>
        <v>70000</v>
      </c>
      <c r="J586" s="52"/>
      <c r="K586" s="56"/>
      <c r="L586" s="56"/>
      <c r="M586" s="56"/>
      <c r="N586" s="56"/>
      <c r="O586" s="56"/>
    </row>
    <row r="587" spans="1:15">
      <c r="A587" s="6"/>
      <c r="B587" s="6"/>
      <c r="C587" s="6"/>
      <c r="D587" s="2">
        <v>422</v>
      </c>
      <c r="E587" s="1" t="s">
        <v>6</v>
      </c>
      <c r="F587" s="49">
        <v>300116</v>
      </c>
      <c r="G587" s="49">
        <v>135777</v>
      </c>
      <c r="H587" s="49">
        <v>300116</v>
      </c>
      <c r="I587" s="12">
        <f t="shared" si="79"/>
        <v>0</v>
      </c>
      <c r="J587" s="52"/>
      <c r="K587" s="56"/>
      <c r="L587" s="56"/>
      <c r="M587" s="56"/>
      <c r="N587" s="56"/>
      <c r="O587" s="56"/>
    </row>
    <row r="588" spans="1:15">
      <c r="A588" s="6"/>
      <c r="B588" s="6"/>
      <c r="C588" s="6"/>
      <c r="D588" s="2">
        <v>423</v>
      </c>
      <c r="E588" s="1" t="s">
        <v>7</v>
      </c>
      <c r="F588" s="49">
        <v>1662000</v>
      </c>
      <c r="G588" s="49">
        <v>783563</v>
      </c>
      <c r="H588" s="49">
        <v>1662000</v>
      </c>
      <c r="I588" s="12">
        <f t="shared" si="79"/>
        <v>0</v>
      </c>
      <c r="J588" s="52"/>
      <c r="K588" s="56"/>
      <c r="L588" s="56"/>
      <c r="M588" s="56"/>
      <c r="N588" s="56"/>
      <c r="O588" s="56"/>
    </row>
    <row r="589" spans="1:15">
      <c r="A589" s="6"/>
      <c r="B589" s="6"/>
      <c r="C589" s="6"/>
      <c r="D589" s="2">
        <v>424</v>
      </c>
      <c r="E589" s="1" t="s">
        <v>22</v>
      </c>
      <c r="F589" s="49">
        <v>1040000</v>
      </c>
      <c r="G589" s="49">
        <v>508420</v>
      </c>
      <c r="H589" s="49">
        <v>1040000</v>
      </c>
      <c r="I589" s="12">
        <f t="shared" si="79"/>
        <v>0</v>
      </c>
      <c r="J589" s="52"/>
      <c r="K589" s="56"/>
      <c r="L589" s="56"/>
      <c r="M589" s="56"/>
      <c r="N589" s="56"/>
      <c r="O589" s="56"/>
    </row>
    <row r="590" spans="1:15">
      <c r="A590" s="6"/>
      <c r="B590" s="6"/>
      <c r="C590" s="6"/>
      <c r="D590" s="2">
        <v>425</v>
      </c>
      <c r="E590" s="1" t="s">
        <v>11</v>
      </c>
      <c r="F590" s="49">
        <v>4896300</v>
      </c>
      <c r="G590" s="49">
        <v>4051361</v>
      </c>
      <c r="H590" s="49">
        <v>5546300</v>
      </c>
      <c r="I590" s="12">
        <f t="shared" si="79"/>
        <v>-650000</v>
      </c>
      <c r="J590" s="52"/>
      <c r="K590" s="56"/>
      <c r="L590" s="56"/>
      <c r="M590" s="56"/>
      <c r="N590" s="56"/>
      <c r="O590" s="56"/>
    </row>
    <row r="591" spans="1:15">
      <c r="A591" s="6"/>
      <c r="B591" s="6"/>
      <c r="C591" s="6"/>
      <c r="D591" s="2">
        <v>426</v>
      </c>
      <c r="E591" s="1" t="s">
        <v>12</v>
      </c>
      <c r="F591" s="49">
        <v>13142959</v>
      </c>
      <c r="G591" s="49">
        <v>8402800</v>
      </c>
      <c r="H591" s="49">
        <v>13042959</v>
      </c>
      <c r="I591" s="12">
        <f t="shared" si="79"/>
        <v>100000</v>
      </c>
      <c r="J591" s="52"/>
      <c r="K591" s="56"/>
      <c r="L591" s="56"/>
      <c r="M591" s="56"/>
      <c r="N591" s="56"/>
      <c r="O591" s="56"/>
    </row>
    <row r="592" spans="1:15">
      <c r="A592" s="6"/>
      <c r="B592" s="6"/>
      <c r="C592" s="6"/>
      <c r="D592" s="2">
        <v>465</v>
      </c>
      <c r="E592" s="1" t="s">
        <v>8</v>
      </c>
      <c r="F592" s="49">
        <v>6513878</v>
      </c>
      <c r="G592" s="49">
        <v>3625256</v>
      </c>
      <c r="H592" s="49">
        <v>6513878</v>
      </c>
      <c r="I592" s="12">
        <f t="shared" si="79"/>
        <v>0</v>
      </c>
      <c r="J592" s="52"/>
      <c r="K592" s="56"/>
      <c r="L592" s="56"/>
      <c r="M592" s="56"/>
      <c r="N592" s="56"/>
      <c r="O592" s="56"/>
    </row>
    <row r="593" spans="1:15">
      <c r="A593" s="6"/>
      <c r="B593" s="6"/>
      <c r="C593" s="6"/>
      <c r="D593" s="2">
        <v>482</v>
      </c>
      <c r="E593" s="1" t="s">
        <v>14</v>
      </c>
      <c r="F593" s="72">
        <v>100000</v>
      </c>
      <c r="G593" s="72">
        <v>1088</v>
      </c>
      <c r="H593" s="72">
        <v>100000</v>
      </c>
      <c r="I593" s="12">
        <f t="shared" si="79"/>
        <v>0</v>
      </c>
      <c r="J593" s="52"/>
      <c r="K593" s="56"/>
      <c r="L593" s="56"/>
      <c r="M593" s="56"/>
      <c r="N593" s="56"/>
      <c r="O593" s="56"/>
    </row>
    <row r="594" spans="1:15">
      <c r="A594" s="6"/>
      <c r="B594" s="6"/>
      <c r="C594" s="6"/>
      <c r="D594" s="2">
        <v>511</v>
      </c>
      <c r="E594" s="24" t="s">
        <v>19</v>
      </c>
      <c r="F594" s="72">
        <v>100000</v>
      </c>
      <c r="G594" s="72">
        <v>0</v>
      </c>
      <c r="H594" s="72">
        <v>450000</v>
      </c>
      <c r="I594" s="12">
        <f t="shared" si="79"/>
        <v>-350000</v>
      </c>
      <c r="J594" s="52"/>
      <c r="K594" s="56"/>
      <c r="L594" s="56"/>
      <c r="M594" s="56"/>
      <c r="N594" s="56"/>
      <c r="O594" s="56"/>
    </row>
    <row r="595" spans="1:15">
      <c r="A595" s="6"/>
      <c r="B595" s="6"/>
      <c r="C595" s="6"/>
      <c r="D595" s="2">
        <v>512</v>
      </c>
      <c r="E595" s="1" t="s">
        <v>24</v>
      </c>
      <c r="F595" s="72">
        <v>2400000</v>
      </c>
      <c r="G595" s="72">
        <v>1098980</v>
      </c>
      <c r="H595" s="72">
        <v>2400000</v>
      </c>
      <c r="I595" s="12">
        <f t="shared" si="79"/>
        <v>0</v>
      </c>
      <c r="J595" s="52"/>
      <c r="K595" s="56"/>
      <c r="L595" s="56"/>
      <c r="M595" s="56"/>
      <c r="N595" s="56"/>
      <c r="O595" s="56"/>
    </row>
    <row r="596" spans="1:15">
      <c r="A596" s="6"/>
      <c r="B596" s="6"/>
      <c r="C596" s="6"/>
      <c r="D596" s="1"/>
      <c r="E596" s="1"/>
      <c r="F596" s="21">
        <f t="shared" ref="F596:I596" si="80">SUM(F580:F595)</f>
        <v>118934442</v>
      </c>
      <c r="G596" s="21">
        <f>SUM(G580:G595)</f>
        <v>74312445</v>
      </c>
      <c r="H596" s="21">
        <f t="shared" si="80"/>
        <v>120344442</v>
      </c>
      <c r="I596" s="21">
        <f t="shared" si="80"/>
        <v>-1410000</v>
      </c>
      <c r="J596" s="52"/>
      <c r="K596" s="56"/>
      <c r="L596" s="56"/>
      <c r="M596" s="56"/>
      <c r="N596" s="56"/>
      <c r="O596" s="56"/>
    </row>
    <row r="597" spans="1:15">
      <c r="A597" s="6"/>
      <c r="B597" s="6"/>
      <c r="C597" s="6"/>
      <c r="D597" s="1"/>
      <c r="E597" s="1"/>
      <c r="F597" s="12"/>
      <c r="G597" s="12"/>
      <c r="H597" s="28"/>
      <c r="I597" s="12"/>
      <c r="J597" s="52"/>
      <c r="K597" s="56"/>
      <c r="L597" s="56"/>
      <c r="M597" s="56"/>
      <c r="N597" s="56"/>
      <c r="O597" s="56"/>
    </row>
    <row r="598" spans="1:15">
      <c r="A598" s="6">
        <v>5</v>
      </c>
      <c r="B598" s="16"/>
      <c r="C598" s="6"/>
      <c r="D598" s="1"/>
      <c r="E598" s="3" t="s">
        <v>58</v>
      </c>
      <c r="F598" s="12"/>
      <c r="G598" s="12"/>
      <c r="H598" s="28"/>
      <c r="I598" s="12"/>
      <c r="J598" s="52"/>
      <c r="K598" s="56"/>
      <c r="L598" s="56"/>
      <c r="M598" s="56"/>
      <c r="N598" s="56"/>
      <c r="O598" s="56"/>
    </row>
    <row r="599" spans="1:15" ht="30">
      <c r="A599" s="6"/>
      <c r="B599" s="6"/>
      <c r="C599" s="6">
        <v>912</v>
      </c>
      <c r="D599" s="1"/>
      <c r="E599" s="4" t="s">
        <v>126</v>
      </c>
      <c r="F599" s="12"/>
      <c r="G599" s="12"/>
      <c r="H599" s="28"/>
      <c r="I599" s="12"/>
      <c r="J599" s="52"/>
      <c r="K599" s="56"/>
      <c r="L599" s="56"/>
      <c r="M599" s="56"/>
      <c r="N599" s="56"/>
      <c r="O599" s="56"/>
    </row>
    <row r="600" spans="1:15">
      <c r="A600" s="6"/>
      <c r="B600" s="6"/>
      <c r="C600" s="6"/>
      <c r="D600" s="2">
        <v>463</v>
      </c>
      <c r="E600" s="1" t="s">
        <v>59</v>
      </c>
      <c r="F600" s="28">
        <v>11300000</v>
      </c>
      <c r="G600" s="28">
        <v>7821567</v>
      </c>
      <c r="H600" s="28">
        <v>16700000</v>
      </c>
      <c r="I600" s="12">
        <f t="shared" ref="I600:I604" si="81">F600-H600</f>
        <v>-5400000</v>
      </c>
      <c r="J600" s="52"/>
      <c r="K600" s="56"/>
      <c r="L600" s="56"/>
      <c r="M600" s="56"/>
      <c r="N600" s="56"/>
      <c r="O600" s="56"/>
    </row>
    <row r="601" spans="1:15">
      <c r="A601" s="6"/>
      <c r="B601" s="6"/>
      <c r="C601" s="6"/>
      <c r="D601" s="2">
        <v>463</v>
      </c>
      <c r="E601" s="1" t="s">
        <v>60</v>
      </c>
      <c r="F601" s="28">
        <v>12000000</v>
      </c>
      <c r="G601" s="28">
        <v>5217976</v>
      </c>
      <c r="H601" s="28">
        <v>12000000</v>
      </c>
      <c r="I601" s="12">
        <f t="shared" si="81"/>
        <v>0</v>
      </c>
      <c r="J601" s="52"/>
      <c r="K601" s="56"/>
      <c r="L601" s="56"/>
      <c r="M601" s="56"/>
      <c r="N601" s="56"/>
      <c r="O601" s="56"/>
    </row>
    <row r="602" spans="1:15">
      <c r="A602" s="6"/>
      <c r="B602" s="6"/>
      <c r="C602" s="6"/>
      <c r="D602" s="2">
        <v>463</v>
      </c>
      <c r="E602" s="1" t="s">
        <v>61</v>
      </c>
      <c r="F602" s="28">
        <v>14500000</v>
      </c>
      <c r="G602" s="28">
        <v>6159000</v>
      </c>
      <c r="H602" s="28">
        <v>14500000</v>
      </c>
      <c r="I602" s="12">
        <f t="shared" si="81"/>
        <v>0</v>
      </c>
      <c r="J602" s="52"/>
      <c r="K602" s="56"/>
      <c r="L602" s="56"/>
      <c r="M602" s="56"/>
      <c r="N602" s="56"/>
      <c r="O602" s="56"/>
    </row>
    <row r="603" spans="1:15">
      <c r="A603" s="6"/>
      <c r="B603" s="6"/>
      <c r="C603" s="6"/>
      <c r="D603" s="2">
        <v>463</v>
      </c>
      <c r="E603" s="1" t="s">
        <v>62</v>
      </c>
      <c r="F603" s="28">
        <v>4000000</v>
      </c>
      <c r="G603" s="28">
        <v>2858632</v>
      </c>
      <c r="H603" s="28">
        <v>4000000</v>
      </c>
      <c r="I603" s="12">
        <f t="shared" si="81"/>
        <v>0</v>
      </c>
      <c r="J603" s="52"/>
      <c r="K603" s="56"/>
      <c r="L603" s="56"/>
      <c r="M603" s="56"/>
      <c r="N603" s="56"/>
      <c r="O603" s="56"/>
    </row>
    <row r="604" spans="1:15">
      <c r="A604" s="6"/>
      <c r="B604" s="6"/>
      <c r="C604" s="6"/>
      <c r="D604" s="2">
        <v>463</v>
      </c>
      <c r="E604" s="1" t="s">
        <v>63</v>
      </c>
      <c r="F604" s="28">
        <v>5000000</v>
      </c>
      <c r="G604" s="28">
        <v>2473035</v>
      </c>
      <c r="H604" s="28">
        <v>5000000</v>
      </c>
      <c r="I604" s="12">
        <f t="shared" si="81"/>
        <v>0</v>
      </c>
      <c r="J604" s="52"/>
      <c r="K604" s="56"/>
      <c r="L604" s="56"/>
      <c r="M604" s="56"/>
      <c r="N604" s="56"/>
      <c r="O604" s="56"/>
    </row>
    <row r="605" spans="1:15">
      <c r="A605" s="6"/>
      <c r="B605" s="6"/>
      <c r="C605" s="6"/>
      <c r="D605" s="1"/>
      <c r="E605" s="1"/>
      <c r="F605" s="21">
        <f t="shared" ref="F605:I605" si="82">SUM(F600:F604)</f>
        <v>46800000</v>
      </c>
      <c r="G605" s="21">
        <f>SUM(G600:G604)</f>
        <v>24530210</v>
      </c>
      <c r="H605" s="21">
        <f t="shared" si="82"/>
        <v>52200000</v>
      </c>
      <c r="I605" s="21">
        <f t="shared" si="82"/>
        <v>-5400000</v>
      </c>
      <c r="J605" s="52"/>
      <c r="K605" s="56"/>
      <c r="L605" s="56"/>
      <c r="M605" s="56"/>
      <c r="N605" s="56"/>
      <c r="O605" s="56"/>
    </row>
    <row r="606" spans="1:15">
      <c r="A606" s="6"/>
      <c r="B606" s="6"/>
      <c r="C606" s="6"/>
      <c r="D606" s="1"/>
      <c r="E606" s="1"/>
      <c r="F606" s="12"/>
      <c r="G606" s="12"/>
      <c r="H606" s="28"/>
      <c r="I606" s="12"/>
      <c r="J606" s="52"/>
      <c r="K606" s="56"/>
      <c r="L606" s="56"/>
      <c r="M606" s="56"/>
      <c r="N606" s="56"/>
      <c r="O606" s="56"/>
    </row>
    <row r="607" spans="1:15">
      <c r="A607" s="6"/>
      <c r="B607" s="6"/>
      <c r="C607" s="6"/>
      <c r="D607" s="1"/>
      <c r="E607" s="9" t="s">
        <v>64</v>
      </c>
      <c r="F607" s="28">
        <v>800000</v>
      </c>
      <c r="G607" s="28">
        <v>780257</v>
      </c>
      <c r="H607" s="28">
        <v>1000000</v>
      </c>
      <c r="I607" s="12">
        <f>F607-H607</f>
        <v>-200000</v>
      </c>
      <c r="J607" s="52"/>
      <c r="K607" s="56"/>
      <c r="L607" s="56"/>
      <c r="M607" s="56"/>
      <c r="N607" s="56"/>
      <c r="O607" s="56"/>
    </row>
    <row r="608" spans="1:15">
      <c r="A608" s="6"/>
      <c r="B608" s="6"/>
      <c r="C608" s="6"/>
      <c r="D608" s="1"/>
      <c r="E608" s="1"/>
      <c r="F608" s="21">
        <f t="shared" ref="F608:I608" si="83">SUM(F607)</f>
        <v>800000</v>
      </c>
      <c r="G608" s="21">
        <f>SUM(G607)</f>
        <v>780257</v>
      </c>
      <c r="H608" s="21">
        <f t="shared" si="83"/>
        <v>1000000</v>
      </c>
      <c r="I608" s="21">
        <f t="shared" si="83"/>
        <v>-200000</v>
      </c>
      <c r="J608" s="52"/>
      <c r="K608" s="56"/>
      <c r="L608" s="56"/>
      <c r="M608" s="56"/>
      <c r="N608" s="56"/>
      <c r="O608" s="56"/>
    </row>
    <row r="609" spans="1:15">
      <c r="A609" s="6"/>
      <c r="B609" s="6"/>
      <c r="C609" s="6"/>
      <c r="D609" s="1"/>
      <c r="E609" s="1"/>
      <c r="F609" s="12"/>
      <c r="G609" s="12"/>
      <c r="H609" s="28"/>
      <c r="I609" s="12"/>
      <c r="J609" s="52"/>
      <c r="K609" s="56"/>
      <c r="L609" s="56"/>
      <c r="M609" s="56"/>
      <c r="N609" s="56"/>
      <c r="O609" s="56"/>
    </row>
    <row r="610" spans="1:15">
      <c r="A610" s="6">
        <v>5</v>
      </c>
      <c r="B610" s="6"/>
      <c r="C610" s="6"/>
      <c r="D610" s="1"/>
      <c r="E610" s="3" t="s">
        <v>65</v>
      </c>
      <c r="F610" s="12"/>
      <c r="G610" s="12"/>
      <c r="H610" s="28"/>
      <c r="I610" s="12"/>
      <c r="J610" s="52"/>
      <c r="K610" s="56"/>
      <c r="L610" s="56"/>
      <c r="M610" s="56"/>
      <c r="N610" s="56"/>
      <c r="O610" s="56"/>
    </row>
    <row r="611" spans="1:15">
      <c r="A611" s="6"/>
      <c r="B611" s="6"/>
      <c r="C611" s="6">
        <v>920</v>
      </c>
      <c r="D611" s="1"/>
      <c r="E611" s="5" t="s">
        <v>129</v>
      </c>
      <c r="F611" s="12"/>
      <c r="G611" s="12"/>
      <c r="H611" s="28"/>
      <c r="I611" s="12"/>
      <c r="J611" s="52"/>
      <c r="K611" s="56"/>
      <c r="L611" s="56"/>
      <c r="M611" s="56"/>
      <c r="N611" s="56"/>
      <c r="O611" s="56"/>
    </row>
    <row r="612" spans="1:15">
      <c r="A612" s="6"/>
      <c r="B612" s="6"/>
      <c r="C612" s="6"/>
      <c r="D612" s="2">
        <v>463</v>
      </c>
      <c r="E612" s="1" t="s">
        <v>66</v>
      </c>
      <c r="F612" s="28">
        <v>5000000</v>
      </c>
      <c r="G612" s="28">
        <v>3459994</v>
      </c>
      <c r="H612" s="28">
        <v>5000000</v>
      </c>
      <c r="I612" s="12">
        <f t="shared" ref="I612:I613" si="84">F612-H612</f>
        <v>0</v>
      </c>
      <c r="J612" s="52"/>
      <c r="K612" s="56"/>
      <c r="L612" s="56"/>
      <c r="M612" s="56"/>
      <c r="N612" s="56"/>
      <c r="O612" s="56"/>
    </row>
    <row r="613" spans="1:15">
      <c r="A613" s="6"/>
      <c r="B613" s="6"/>
      <c r="C613" s="6"/>
      <c r="D613" s="2">
        <v>463</v>
      </c>
      <c r="E613" s="1" t="s">
        <v>67</v>
      </c>
      <c r="F613" s="28">
        <v>9000000</v>
      </c>
      <c r="G613" s="28">
        <v>5984712</v>
      </c>
      <c r="H613" s="28">
        <v>9000000</v>
      </c>
      <c r="I613" s="12">
        <f t="shared" si="84"/>
        <v>0</v>
      </c>
      <c r="J613" s="52"/>
      <c r="K613" s="56"/>
      <c r="L613" s="56"/>
      <c r="M613" s="56"/>
      <c r="N613" s="56"/>
      <c r="O613" s="56"/>
    </row>
    <row r="614" spans="1:15">
      <c r="A614" s="6"/>
      <c r="B614" s="6"/>
      <c r="C614" s="6"/>
      <c r="D614" s="1"/>
      <c r="E614" s="1"/>
      <c r="F614" s="21">
        <f t="shared" ref="F614:I614" si="85">SUM(F612:F613)</f>
        <v>14000000</v>
      </c>
      <c r="G614" s="21">
        <f>SUM(G612:G613)</f>
        <v>9444706</v>
      </c>
      <c r="H614" s="21">
        <f t="shared" si="85"/>
        <v>14000000</v>
      </c>
      <c r="I614" s="21">
        <f t="shared" si="85"/>
        <v>0</v>
      </c>
      <c r="J614" s="52"/>
      <c r="K614" s="56"/>
      <c r="L614" s="56"/>
      <c r="M614" s="56"/>
      <c r="N614" s="56"/>
      <c r="O614" s="56"/>
    </row>
    <row r="615" spans="1:15">
      <c r="A615" s="6"/>
      <c r="B615" s="6"/>
      <c r="C615" s="6"/>
      <c r="D615" s="1"/>
      <c r="E615" s="1"/>
      <c r="F615" s="12"/>
      <c r="G615" s="12"/>
      <c r="H615" s="28"/>
      <c r="I615" s="12"/>
      <c r="J615" s="52"/>
      <c r="K615" s="56"/>
      <c r="L615" s="56"/>
      <c r="M615" s="56"/>
      <c r="N615" s="56"/>
      <c r="O615" s="56"/>
    </row>
    <row r="616" spans="1:15">
      <c r="A616" s="6">
        <v>5</v>
      </c>
      <c r="B616" s="6"/>
      <c r="C616" s="6"/>
      <c r="D616" s="1"/>
      <c r="E616" s="3" t="s">
        <v>68</v>
      </c>
      <c r="F616" s="12"/>
      <c r="G616" s="12"/>
      <c r="H616" s="28"/>
      <c r="I616" s="12"/>
      <c r="J616" s="52"/>
      <c r="K616" s="56"/>
      <c r="L616" s="56"/>
      <c r="M616" s="56"/>
      <c r="N616" s="56"/>
      <c r="O616" s="56"/>
    </row>
    <row r="617" spans="1:15">
      <c r="A617" s="6"/>
      <c r="B617" s="6"/>
      <c r="C617" s="16" t="s">
        <v>74</v>
      </c>
      <c r="D617" s="1"/>
      <c r="E617" s="5" t="s">
        <v>27</v>
      </c>
      <c r="F617" s="12"/>
      <c r="G617" s="12"/>
      <c r="H617" s="28"/>
      <c r="I617" s="12"/>
      <c r="J617" s="52"/>
      <c r="K617" s="56"/>
      <c r="L617" s="56"/>
      <c r="M617" s="56"/>
      <c r="N617" s="56"/>
      <c r="O617" s="56"/>
    </row>
    <row r="618" spans="1:15">
      <c r="A618" s="6"/>
      <c r="B618" s="6"/>
      <c r="C618" s="6"/>
      <c r="D618" s="1"/>
      <c r="E618" s="5" t="s">
        <v>28</v>
      </c>
      <c r="F618" s="12"/>
      <c r="G618" s="12"/>
      <c r="H618" s="28"/>
      <c r="I618" s="12"/>
      <c r="J618" s="52"/>
      <c r="K618" s="56"/>
      <c r="L618" s="56"/>
      <c r="M618" s="56"/>
      <c r="N618" s="56"/>
      <c r="O618" s="56"/>
    </row>
    <row r="619" spans="1:15">
      <c r="A619" s="6"/>
      <c r="B619" s="6"/>
      <c r="C619" s="6"/>
      <c r="D619" s="2">
        <v>472</v>
      </c>
      <c r="E619" s="1" t="s">
        <v>30</v>
      </c>
      <c r="F619" s="12">
        <v>12000000</v>
      </c>
      <c r="G619" s="12">
        <v>7364741</v>
      </c>
      <c r="H619" s="28">
        <v>12000000</v>
      </c>
      <c r="I619" s="12">
        <f>F619-H619</f>
        <v>0</v>
      </c>
      <c r="J619" s="52"/>
      <c r="K619" s="56"/>
      <c r="L619" s="56"/>
      <c r="M619" s="56"/>
      <c r="N619" s="56"/>
      <c r="O619" s="56"/>
    </row>
    <row r="620" spans="1:15">
      <c r="A620" s="6"/>
      <c r="B620" s="6"/>
      <c r="C620" s="6"/>
      <c r="D620" s="1"/>
      <c r="E620" s="1"/>
      <c r="F620" s="13">
        <f t="shared" ref="F620:I620" si="86">SUM(F619)</f>
        <v>12000000</v>
      </c>
      <c r="G620" s="13">
        <f>SUM(G619)</f>
        <v>7364741</v>
      </c>
      <c r="H620" s="13">
        <f t="shared" si="86"/>
        <v>12000000</v>
      </c>
      <c r="I620" s="13">
        <f t="shared" si="86"/>
        <v>0</v>
      </c>
      <c r="J620" s="52"/>
      <c r="K620" s="56"/>
      <c r="L620" s="56"/>
      <c r="M620" s="56"/>
      <c r="N620" s="56"/>
      <c r="O620" s="56"/>
    </row>
    <row r="621" spans="1:15">
      <c r="A621" s="6"/>
      <c r="B621" s="6"/>
      <c r="C621" s="6"/>
      <c r="D621" s="1"/>
      <c r="E621" s="1"/>
      <c r="F621" s="12"/>
      <c r="G621" s="12"/>
      <c r="H621" s="28"/>
      <c r="I621" s="12"/>
      <c r="J621" s="52"/>
      <c r="K621" s="56"/>
      <c r="L621" s="56"/>
      <c r="M621" s="56"/>
      <c r="N621" s="56"/>
      <c r="O621" s="56"/>
    </row>
    <row r="622" spans="1:15" ht="30">
      <c r="A622" s="6"/>
      <c r="B622" s="6"/>
      <c r="C622" s="16" t="s">
        <v>74</v>
      </c>
      <c r="D622" s="1"/>
      <c r="E622" s="4" t="s">
        <v>69</v>
      </c>
      <c r="F622" s="12"/>
      <c r="G622" s="12"/>
      <c r="H622" s="28"/>
      <c r="I622" s="12"/>
      <c r="J622" s="52"/>
      <c r="K622" s="56"/>
      <c r="L622" s="56"/>
      <c r="M622" s="56"/>
      <c r="N622" s="56"/>
      <c r="O622" s="56"/>
    </row>
    <row r="623" spans="1:15">
      <c r="A623" s="6"/>
      <c r="B623" s="6"/>
      <c r="C623" s="6"/>
      <c r="D623" s="2">
        <v>4631</v>
      </c>
      <c r="E623" s="1" t="s">
        <v>33</v>
      </c>
      <c r="F623" s="12">
        <v>5209680</v>
      </c>
      <c r="G623" s="12">
        <v>2539396</v>
      </c>
      <c r="H623" s="28">
        <v>5209680</v>
      </c>
      <c r="I623" s="12">
        <f>F623-H623</f>
        <v>0</v>
      </c>
      <c r="J623" s="52"/>
      <c r="K623" s="56"/>
      <c r="L623" s="56"/>
      <c r="M623" s="56"/>
      <c r="N623" s="56"/>
      <c r="O623" s="56"/>
    </row>
    <row r="624" spans="1:15">
      <c r="A624" s="6"/>
      <c r="B624" s="6"/>
      <c r="C624" s="6"/>
      <c r="D624" s="1"/>
      <c r="E624" s="1"/>
      <c r="F624" s="13">
        <f t="shared" ref="F624:I624" si="87">SUM(F623)</f>
        <v>5209680</v>
      </c>
      <c r="G624" s="13">
        <f>SUM(G623)</f>
        <v>2539396</v>
      </c>
      <c r="H624" s="13">
        <f t="shared" si="87"/>
        <v>5209680</v>
      </c>
      <c r="I624" s="33">
        <f t="shared" si="87"/>
        <v>0</v>
      </c>
      <c r="J624" s="52"/>
      <c r="K624" s="56"/>
      <c r="L624" s="56"/>
      <c r="M624" s="56"/>
      <c r="N624" s="56"/>
      <c r="O624" s="56"/>
    </row>
    <row r="625" spans="1:15">
      <c r="A625" s="6"/>
      <c r="B625" s="6"/>
      <c r="C625" s="6"/>
      <c r="D625" s="1"/>
      <c r="E625" s="20" t="s">
        <v>84</v>
      </c>
      <c r="F625" s="21">
        <f t="shared" ref="F625:I625" si="88">F620+F624</f>
        <v>17209680</v>
      </c>
      <c r="G625" s="21">
        <f>G620+G624</f>
        <v>9904137</v>
      </c>
      <c r="H625" s="21">
        <f t="shared" si="88"/>
        <v>17209680</v>
      </c>
      <c r="I625" s="21">
        <f t="shared" si="88"/>
        <v>0</v>
      </c>
      <c r="J625" s="52"/>
      <c r="K625" s="56"/>
      <c r="L625" s="56"/>
      <c r="M625" s="56"/>
      <c r="N625" s="56"/>
      <c r="O625" s="56"/>
    </row>
    <row r="626" spans="1:15">
      <c r="A626" s="6"/>
      <c r="B626" s="6"/>
      <c r="C626" s="6"/>
      <c r="D626" s="1"/>
      <c r="E626" s="1"/>
      <c r="F626" s="12"/>
      <c r="G626" s="12"/>
      <c r="H626" s="28"/>
      <c r="I626" s="12"/>
      <c r="J626" s="52"/>
      <c r="K626" s="56"/>
      <c r="L626" s="56"/>
      <c r="M626" s="56"/>
      <c r="N626" s="56"/>
      <c r="O626" s="56"/>
    </row>
    <row r="627" spans="1:15">
      <c r="A627" s="6"/>
      <c r="B627" s="6"/>
      <c r="C627" s="6"/>
      <c r="D627" s="1"/>
      <c r="E627" s="57" t="s">
        <v>201</v>
      </c>
      <c r="F627" s="58">
        <f>F16+F28+F35+F47+F288+F342+F347+F353+F359+F387+F409+F426+F480+F576+F596+F605+F608+F614+F625</f>
        <v>1235759014</v>
      </c>
      <c r="G627" s="58">
        <f>G16+G28+G35+G47+G288+G342+G347+G353+G359+G387+G409+G426+G480+G576+G596+G605+G608+G614+G625</f>
        <v>526332827</v>
      </c>
      <c r="H627" s="58">
        <f>H16+H28+H35+H47+H288+H342+H347+H353+H359+H387+H409+H426+H480+H576+H596+H605+H608+H614+H625</f>
        <v>1236777014</v>
      </c>
      <c r="I627" s="58"/>
      <c r="J627" s="52"/>
      <c r="K627" s="52"/>
      <c r="L627" s="56"/>
      <c r="M627" s="56"/>
      <c r="N627" s="56"/>
      <c r="O627" s="56"/>
    </row>
    <row r="628" spans="1:15">
      <c r="H628" s="56"/>
      <c r="I628" s="52"/>
      <c r="J628" s="52"/>
      <c r="K628" s="56"/>
      <c r="L628" s="56"/>
      <c r="M628" s="56"/>
      <c r="N628" s="56"/>
      <c r="O628" s="56"/>
    </row>
    <row r="629" spans="1:15">
      <c r="H629" s="56"/>
      <c r="I629" s="52"/>
    </row>
    <row r="630" spans="1:15">
      <c r="F630" s="99" t="s">
        <v>219</v>
      </c>
      <c r="G630" t="s">
        <v>217</v>
      </c>
      <c r="H630" s="51">
        <v>1151177014</v>
      </c>
      <c r="I630" s="51" t="s">
        <v>215</v>
      </c>
    </row>
    <row r="631" spans="1:15">
      <c r="F631" s="99" t="s">
        <v>219</v>
      </c>
      <c r="G631" t="s">
        <v>218</v>
      </c>
      <c r="H631" s="51">
        <v>1236777014</v>
      </c>
      <c r="I631" s="51" t="s">
        <v>214</v>
      </c>
    </row>
    <row r="632" spans="1:15">
      <c r="H632" s="51">
        <f>H630-H631</f>
        <v>-85600000</v>
      </c>
      <c r="I632" s="51" t="s">
        <v>216</v>
      </c>
    </row>
    <row r="633" spans="1:15">
      <c r="H633" s="51"/>
    </row>
  </sheetData>
  <pageMargins left="0.7" right="0.25" top="0.75" bottom="0.75" header="0.3" footer="0.3"/>
  <pageSetup paperSize="9" scale="76" orientation="portrait" r:id="rId1"/>
  <rowBreaks count="10" manualBreakCount="10">
    <brk id="57" max="8" man="1"/>
    <brk id="112" max="8" man="1"/>
    <brk id="168" max="7" man="1"/>
    <brk id="226" max="8" man="1"/>
    <brk id="281" max="8" man="1"/>
    <brk id="342" max="8" man="1"/>
    <brk id="406" max="8" man="1"/>
    <brk id="468" max="8" man="1"/>
    <brk id="532" max="8" man="1"/>
    <brk id="59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531"/>
  <sheetViews>
    <sheetView tabSelected="1" topLeftCell="A508" workbookViewId="0">
      <selection activeCell="J279" sqref="J279"/>
    </sheetView>
  </sheetViews>
  <sheetFormatPr defaultRowHeight="15"/>
  <cols>
    <col min="1" max="1" width="4.7109375" customWidth="1"/>
    <col min="2" max="2" width="5.140625" customWidth="1"/>
    <col min="3" max="3" width="6" customWidth="1"/>
    <col min="4" max="4" width="6.42578125" customWidth="1"/>
    <col min="5" max="5" width="48.5703125" customWidth="1"/>
    <col min="6" max="6" width="14.42578125" customWidth="1"/>
  </cols>
  <sheetData>
    <row r="1" spans="1:6">
      <c r="A1" s="14"/>
      <c r="B1" s="14"/>
      <c r="C1" s="14"/>
      <c r="F1" s="51"/>
    </row>
    <row r="2" spans="1:6" ht="21">
      <c r="A2" s="14"/>
      <c r="B2" s="14"/>
      <c r="C2" s="112" t="s">
        <v>230</v>
      </c>
      <c r="D2" s="106"/>
      <c r="F2" s="52"/>
    </row>
    <row r="3" spans="1:6" ht="20.25">
      <c r="A3" s="14"/>
      <c r="B3" s="14"/>
      <c r="C3" s="111"/>
      <c r="D3" s="106"/>
      <c r="E3" s="113" t="s">
        <v>231</v>
      </c>
      <c r="F3" s="52"/>
    </row>
    <row r="4" spans="1:6">
      <c r="A4" s="14"/>
      <c r="B4" s="14"/>
      <c r="C4" s="14"/>
      <c r="F4" s="51"/>
    </row>
    <row r="5" spans="1:6" ht="45">
      <c r="A5" s="53" t="s">
        <v>0</v>
      </c>
      <c r="B5" s="6" t="s">
        <v>1</v>
      </c>
      <c r="C5" s="53" t="s">
        <v>144</v>
      </c>
      <c r="D5" s="48" t="s">
        <v>2</v>
      </c>
      <c r="E5" s="46" t="s">
        <v>132</v>
      </c>
      <c r="F5" s="114" t="s">
        <v>232</v>
      </c>
    </row>
    <row r="6" spans="1:6">
      <c r="A6" s="6"/>
      <c r="B6" s="6"/>
      <c r="C6" s="6"/>
      <c r="D6" s="1"/>
      <c r="E6" s="1"/>
      <c r="F6" s="12"/>
    </row>
    <row r="7" spans="1:6">
      <c r="A7" s="6">
        <v>1</v>
      </c>
      <c r="B7" s="6"/>
      <c r="C7" s="6"/>
      <c r="D7" s="1"/>
      <c r="E7" s="3" t="s">
        <v>10</v>
      </c>
      <c r="F7" s="12"/>
    </row>
    <row r="8" spans="1:6" ht="30">
      <c r="A8" s="6"/>
      <c r="B8" s="6"/>
      <c r="C8" s="6"/>
      <c r="D8" s="1"/>
      <c r="E8" s="4" t="s">
        <v>94</v>
      </c>
      <c r="F8" s="12"/>
    </row>
    <row r="9" spans="1:6">
      <c r="A9" s="6"/>
      <c r="B9" s="6"/>
      <c r="C9" s="6"/>
      <c r="D9" s="1"/>
      <c r="E9" s="109" t="s">
        <v>223</v>
      </c>
      <c r="F9" s="12"/>
    </row>
    <row r="10" spans="1:6">
      <c r="A10" s="6"/>
      <c r="B10" s="6"/>
      <c r="C10" s="6">
        <v>110</v>
      </c>
      <c r="D10" s="1"/>
      <c r="E10" s="110" t="s">
        <v>224</v>
      </c>
      <c r="F10" s="12"/>
    </row>
    <row r="11" spans="1:6">
      <c r="A11" s="6"/>
      <c r="B11" s="6"/>
      <c r="C11" s="6"/>
      <c r="D11" s="2">
        <v>411</v>
      </c>
      <c r="E11" s="45" t="s">
        <v>3</v>
      </c>
      <c r="F11" s="12">
        <v>2768300</v>
      </c>
    </row>
    <row r="12" spans="1:6">
      <c r="A12" s="6"/>
      <c r="B12" s="6"/>
      <c r="C12" s="6"/>
      <c r="D12" s="2">
        <v>412</v>
      </c>
      <c r="E12" s="45" t="s">
        <v>4</v>
      </c>
      <c r="F12" s="12">
        <v>485800</v>
      </c>
    </row>
    <row r="13" spans="1:6">
      <c r="A13" s="6"/>
      <c r="B13" s="6"/>
      <c r="C13" s="6"/>
      <c r="D13" s="2">
        <v>415</v>
      </c>
      <c r="E13" s="45" t="s">
        <v>37</v>
      </c>
      <c r="F13" s="12">
        <v>0</v>
      </c>
    </row>
    <row r="14" spans="1:6">
      <c r="A14" s="6"/>
      <c r="B14" s="6"/>
      <c r="C14" s="6"/>
      <c r="D14" s="2">
        <v>421</v>
      </c>
      <c r="E14" s="45" t="s">
        <v>5</v>
      </c>
      <c r="F14" s="28">
        <v>170000</v>
      </c>
    </row>
    <row r="15" spans="1:6">
      <c r="A15" s="6"/>
      <c r="B15" s="6"/>
      <c r="C15" s="6"/>
      <c r="D15" s="2">
        <v>422</v>
      </c>
      <c r="E15" s="45" t="s">
        <v>6</v>
      </c>
      <c r="F15" s="28">
        <v>100000</v>
      </c>
    </row>
    <row r="16" spans="1:6">
      <c r="A16" s="6"/>
      <c r="B16" s="6"/>
      <c r="C16" s="6"/>
      <c r="D16" s="2">
        <v>423</v>
      </c>
      <c r="E16" s="45" t="s">
        <v>7</v>
      </c>
      <c r="F16" s="28">
        <v>7500000</v>
      </c>
    </row>
    <row r="17" spans="1:6">
      <c r="A17" s="6"/>
      <c r="B17" s="6"/>
      <c r="C17" s="6"/>
      <c r="D17" s="2">
        <v>465</v>
      </c>
      <c r="E17" s="45" t="s">
        <v>8</v>
      </c>
      <c r="F17" s="28">
        <v>306000</v>
      </c>
    </row>
    <row r="18" spans="1:6">
      <c r="A18" s="6"/>
      <c r="B18" s="6"/>
      <c r="C18" s="6"/>
      <c r="D18" s="2">
        <v>481</v>
      </c>
      <c r="E18" s="45" t="s">
        <v>9</v>
      </c>
      <c r="F18" s="28">
        <v>500000</v>
      </c>
    </row>
    <row r="19" spans="1:6">
      <c r="A19" s="6"/>
      <c r="B19" s="6"/>
      <c r="C19" s="6"/>
      <c r="D19" s="2"/>
      <c r="E19" s="45"/>
      <c r="F19" s="55">
        <f>SUM(F11:F18)</f>
        <v>11830100</v>
      </c>
    </row>
    <row r="20" spans="1:6">
      <c r="A20" s="6"/>
      <c r="B20" s="6"/>
      <c r="C20" s="6"/>
      <c r="D20" s="2"/>
      <c r="E20" s="45"/>
      <c r="F20" s="28"/>
    </row>
    <row r="21" spans="1:6">
      <c r="A21" s="6"/>
      <c r="B21" s="6"/>
      <c r="C21" s="6"/>
      <c r="D21" s="2"/>
      <c r="E21" s="108" t="s">
        <v>222</v>
      </c>
      <c r="F21" s="28"/>
    </row>
    <row r="22" spans="1:6" ht="30">
      <c r="A22" s="6"/>
      <c r="B22" s="6"/>
      <c r="C22" s="6">
        <v>160</v>
      </c>
      <c r="D22" s="2"/>
      <c r="E22" s="77" t="s">
        <v>241</v>
      </c>
      <c r="F22" s="28"/>
    </row>
    <row r="23" spans="1:6">
      <c r="A23" s="6"/>
      <c r="B23" s="6"/>
      <c r="C23" s="6"/>
      <c r="D23" s="2">
        <v>421</v>
      </c>
      <c r="E23" s="45" t="s">
        <v>5</v>
      </c>
      <c r="F23" s="28">
        <v>140000</v>
      </c>
    </row>
    <row r="24" spans="1:6">
      <c r="A24" s="6"/>
      <c r="B24" s="6"/>
      <c r="C24" s="6"/>
      <c r="D24" s="2">
        <v>423</v>
      </c>
      <c r="E24" s="45" t="s">
        <v>7</v>
      </c>
      <c r="F24" s="28">
        <v>3700000</v>
      </c>
    </row>
    <row r="25" spans="1:6">
      <c r="A25" s="6"/>
      <c r="B25" s="6"/>
      <c r="C25" s="6"/>
      <c r="D25" s="2">
        <v>425</v>
      </c>
      <c r="E25" s="45" t="s">
        <v>11</v>
      </c>
      <c r="F25" s="28">
        <v>70000</v>
      </c>
    </row>
    <row r="26" spans="1:6">
      <c r="A26" s="6"/>
      <c r="B26" s="6"/>
      <c r="C26" s="6"/>
      <c r="D26" s="2">
        <v>426</v>
      </c>
      <c r="E26" s="45" t="s">
        <v>12</v>
      </c>
      <c r="F26" s="28">
        <v>90000</v>
      </c>
    </row>
    <row r="27" spans="1:6">
      <c r="A27" s="6"/>
      <c r="B27" s="6"/>
      <c r="C27" s="6"/>
      <c r="D27" s="2"/>
      <c r="E27" s="45"/>
      <c r="F27" s="55">
        <f>SUM(F23:F26)</f>
        <v>4000000</v>
      </c>
    </row>
    <row r="28" spans="1:6">
      <c r="A28" s="6"/>
      <c r="B28" s="6"/>
      <c r="C28" s="6"/>
      <c r="D28" s="1"/>
      <c r="E28" s="115" t="s">
        <v>77</v>
      </c>
      <c r="F28" s="21">
        <f>F19+F27</f>
        <v>15830100</v>
      </c>
    </row>
    <row r="29" spans="1:6">
      <c r="A29" s="6"/>
      <c r="B29" s="6"/>
      <c r="C29" s="6"/>
      <c r="D29" s="1"/>
      <c r="E29" s="45"/>
      <c r="F29" s="12"/>
    </row>
    <row r="30" spans="1:6">
      <c r="A30" s="6">
        <v>2</v>
      </c>
      <c r="B30" s="6"/>
      <c r="C30" s="6"/>
      <c r="D30" s="1"/>
      <c r="E30" s="116" t="s">
        <v>13</v>
      </c>
      <c r="F30" s="12"/>
    </row>
    <row r="31" spans="1:6" ht="30">
      <c r="A31" s="6"/>
      <c r="B31" s="6"/>
      <c r="C31" s="6"/>
      <c r="D31" s="1"/>
      <c r="E31" s="109" t="s">
        <v>94</v>
      </c>
      <c r="F31" s="12"/>
    </row>
    <row r="32" spans="1:6">
      <c r="A32" s="6"/>
      <c r="B32" s="6"/>
      <c r="C32" s="6"/>
      <c r="D32" s="1"/>
      <c r="E32" s="109" t="s">
        <v>225</v>
      </c>
      <c r="F32" s="12"/>
    </row>
    <row r="33" spans="1:11">
      <c r="A33" s="6"/>
      <c r="B33" s="6"/>
      <c r="C33" s="6">
        <v>111</v>
      </c>
      <c r="D33" s="1"/>
      <c r="E33" s="110" t="s">
        <v>224</v>
      </c>
      <c r="F33" s="12"/>
    </row>
    <row r="34" spans="1:11">
      <c r="A34" s="6"/>
      <c r="B34" s="6"/>
      <c r="C34" s="6"/>
      <c r="D34" s="2">
        <v>411</v>
      </c>
      <c r="E34" s="1" t="s">
        <v>3</v>
      </c>
      <c r="F34" s="64">
        <v>8334600</v>
      </c>
      <c r="I34" s="103"/>
      <c r="J34" s="103"/>
      <c r="K34" s="103"/>
    </row>
    <row r="35" spans="1:11">
      <c r="A35" s="6"/>
      <c r="B35" s="6"/>
      <c r="C35" s="6"/>
      <c r="D35" s="2">
        <v>412</v>
      </c>
      <c r="E35" s="1" t="s">
        <v>4</v>
      </c>
      <c r="F35" s="64">
        <v>1429400</v>
      </c>
      <c r="I35" s="103"/>
      <c r="J35" s="103"/>
      <c r="K35" s="103"/>
    </row>
    <row r="36" spans="1:11">
      <c r="A36" s="6"/>
      <c r="B36" s="6"/>
      <c r="C36" s="6"/>
      <c r="D36" s="2">
        <v>421</v>
      </c>
      <c r="E36" s="1" t="s">
        <v>5</v>
      </c>
      <c r="F36" s="28">
        <v>500000</v>
      </c>
      <c r="I36" s="103"/>
      <c r="J36" s="103"/>
      <c r="K36" s="103"/>
    </row>
    <row r="37" spans="1:11">
      <c r="A37" s="6"/>
      <c r="B37" s="6"/>
      <c r="C37" s="6"/>
      <c r="D37" s="2">
        <v>422</v>
      </c>
      <c r="E37" s="1" t="s">
        <v>6</v>
      </c>
      <c r="F37" s="28">
        <v>500000</v>
      </c>
      <c r="I37" s="103"/>
      <c r="J37" s="103"/>
      <c r="K37" s="103"/>
    </row>
    <row r="38" spans="1:11">
      <c r="A38" s="6"/>
      <c r="B38" s="6"/>
      <c r="C38" s="6"/>
      <c r="D38" s="2">
        <v>423</v>
      </c>
      <c r="E38" s="1" t="s">
        <v>7</v>
      </c>
      <c r="F38" s="28">
        <v>2900000</v>
      </c>
      <c r="I38" s="103"/>
      <c r="J38" s="103"/>
      <c r="K38" s="103"/>
    </row>
    <row r="39" spans="1:11">
      <c r="A39" s="6"/>
      <c r="B39" s="6"/>
      <c r="C39" s="6"/>
      <c r="D39" s="2">
        <v>465</v>
      </c>
      <c r="E39" s="1" t="s">
        <v>8</v>
      </c>
      <c r="F39" s="28">
        <v>948000</v>
      </c>
      <c r="I39" s="103"/>
      <c r="J39" s="103"/>
      <c r="K39" s="103"/>
    </row>
    <row r="40" spans="1:11">
      <c r="A40" s="6"/>
      <c r="B40" s="6"/>
      <c r="C40" s="6"/>
      <c r="D40" s="2">
        <v>482</v>
      </c>
      <c r="E40" s="1" t="s">
        <v>14</v>
      </c>
      <c r="F40" s="28">
        <v>1000</v>
      </c>
      <c r="I40" s="103"/>
      <c r="J40" s="103"/>
      <c r="K40" s="103"/>
    </row>
    <row r="41" spans="1:11">
      <c r="A41" s="6"/>
      <c r="B41" s="6"/>
      <c r="C41" s="6"/>
      <c r="D41" s="2">
        <v>483</v>
      </c>
      <c r="E41" s="1" t="s">
        <v>15</v>
      </c>
      <c r="F41" s="28">
        <v>1000</v>
      </c>
      <c r="I41" s="103"/>
      <c r="J41" s="103"/>
      <c r="K41" s="103"/>
    </row>
    <row r="42" spans="1:11">
      <c r="A42" s="6"/>
      <c r="B42" s="6"/>
      <c r="C42" s="6"/>
      <c r="D42" s="1"/>
      <c r="E42" s="20" t="s">
        <v>78</v>
      </c>
      <c r="F42" s="21">
        <f>SUM(F34:F41)</f>
        <v>14614000</v>
      </c>
      <c r="I42" s="103"/>
      <c r="J42" s="103"/>
      <c r="K42" s="103"/>
    </row>
    <row r="43" spans="1:11">
      <c r="A43" s="6"/>
      <c r="B43" s="6"/>
      <c r="C43" s="6"/>
      <c r="D43" s="1"/>
      <c r="E43" s="1"/>
      <c r="F43" s="13"/>
      <c r="I43" s="103"/>
      <c r="J43" s="103"/>
      <c r="K43" s="103"/>
    </row>
    <row r="44" spans="1:11">
      <c r="A44" s="6">
        <v>3</v>
      </c>
      <c r="B44" s="6"/>
      <c r="C44" s="6">
        <v>111</v>
      </c>
      <c r="D44" s="1"/>
      <c r="E44" s="3" t="s">
        <v>16</v>
      </c>
      <c r="F44" s="12"/>
      <c r="I44" s="104"/>
      <c r="J44" s="103"/>
      <c r="K44" s="103"/>
    </row>
    <row r="45" spans="1:11" ht="30">
      <c r="A45" s="6"/>
      <c r="B45" s="6"/>
      <c r="C45" s="6"/>
      <c r="D45" s="1"/>
      <c r="E45" s="4" t="s">
        <v>94</v>
      </c>
      <c r="F45" s="12"/>
      <c r="I45" s="103"/>
      <c r="J45" s="103"/>
      <c r="K45" s="103"/>
    </row>
    <row r="46" spans="1:11">
      <c r="A46" s="6"/>
      <c r="B46" s="6"/>
      <c r="C46" s="6"/>
      <c r="D46" s="1"/>
      <c r="E46" s="109" t="s">
        <v>225</v>
      </c>
      <c r="F46" s="12"/>
      <c r="I46" s="103"/>
      <c r="J46" s="103"/>
      <c r="K46" s="103"/>
    </row>
    <row r="47" spans="1:11">
      <c r="A47" s="6"/>
      <c r="B47" s="6"/>
      <c r="C47" s="6">
        <v>111</v>
      </c>
      <c r="D47" s="1"/>
      <c r="E47" s="110" t="s">
        <v>224</v>
      </c>
      <c r="F47" s="12"/>
      <c r="I47" s="103"/>
      <c r="J47" s="103"/>
      <c r="K47" s="103"/>
    </row>
    <row r="48" spans="1:11">
      <c r="A48" s="6"/>
      <c r="B48" s="6"/>
      <c r="C48" s="6"/>
      <c r="D48" s="2">
        <v>421</v>
      </c>
      <c r="E48" s="1" t="s">
        <v>5</v>
      </c>
      <c r="F48" s="28">
        <v>400000</v>
      </c>
      <c r="I48" s="103"/>
      <c r="J48" s="103"/>
      <c r="K48" s="103"/>
    </row>
    <row r="49" spans="1:11">
      <c r="A49" s="6"/>
      <c r="B49" s="6"/>
      <c r="C49" s="6"/>
      <c r="D49" s="2">
        <v>422</v>
      </c>
      <c r="E49" s="1" t="s">
        <v>6</v>
      </c>
      <c r="F49" s="28">
        <v>80000</v>
      </c>
      <c r="I49" s="103"/>
      <c r="J49" s="103"/>
      <c r="K49" s="103"/>
    </row>
    <row r="50" spans="1:11">
      <c r="A50" s="6"/>
      <c r="B50" s="6"/>
      <c r="C50" s="6"/>
      <c r="D50" s="2">
        <v>423</v>
      </c>
      <c r="E50" s="1" t="s">
        <v>7</v>
      </c>
      <c r="F50" s="28">
        <v>4950000</v>
      </c>
      <c r="K50" s="103"/>
    </row>
    <row r="51" spans="1:11">
      <c r="A51" s="6"/>
      <c r="B51" s="6"/>
      <c r="C51" s="6"/>
      <c r="D51" s="1"/>
      <c r="E51" s="20" t="s">
        <v>159</v>
      </c>
      <c r="F51" s="21">
        <f>SUM(F48:F50)</f>
        <v>5430000</v>
      </c>
      <c r="K51" s="103"/>
    </row>
    <row r="52" spans="1:11">
      <c r="A52" s="6"/>
      <c r="B52" s="6"/>
      <c r="C52" s="6"/>
      <c r="D52" s="1"/>
      <c r="E52" s="1"/>
      <c r="F52" s="12"/>
      <c r="K52" s="103"/>
    </row>
    <row r="53" spans="1:11">
      <c r="A53" s="6">
        <v>4</v>
      </c>
      <c r="B53" s="6"/>
      <c r="C53" s="6"/>
      <c r="D53" s="1"/>
      <c r="E53" s="117" t="s">
        <v>17</v>
      </c>
      <c r="F53" s="12"/>
      <c r="K53" s="103"/>
    </row>
    <row r="54" spans="1:11" ht="30">
      <c r="A54" s="6"/>
      <c r="B54" s="6"/>
      <c r="C54" s="6"/>
      <c r="D54" s="1"/>
      <c r="E54" s="4" t="s">
        <v>95</v>
      </c>
      <c r="F54" s="12"/>
      <c r="K54" s="104"/>
    </row>
    <row r="55" spans="1:11">
      <c r="A55" s="6"/>
      <c r="B55" s="6"/>
      <c r="C55" s="6"/>
      <c r="D55" s="1"/>
      <c r="E55" s="4" t="s">
        <v>226</v>
      </c>
      <c r="F55" s="64"/>
      <c r="K55" s="104"/>
    </row>
    <row r="56" spans="1:11">
      <c r="A56" s="6"/>
      <c r="B56" s="6"/>
      <c r="C56" s="6">
        <v>330</v>
      </c>
      <c r="D56" s="1"/>
      <c r="E56" s="77" t="s">
        <v>227</v>
      </c>
      <c r="F56" s="64"/>
      <c r="K56" s="104"/>
    </row>
    <row r="57" spans="1:11">
      <c r="A57" s="6"/>
      <c r="B57" s="6"/>
      <c r="C57" s="6"/>
      <c r="D57" s="2">
        <v>411</v>
      </c>
      <c r="E57" s="1" t="s">
        <v>3</v>
      </c>
      <c r="F57" s="64">
        <v>1355500</v>
      </c>
    </row>
    <row r="58" spans="1:11">
      <c r="A58" s="6"/>
      <c r="B58" s="6"/>
      <c r="C58" s="6"/>
      <c r="D58" s="2">
        <v>412</v>
      </c>
      <c r="E58" s="1" t="s">
        <v>4</v>
      </c>
      <c r="F58" s="64">
        <v>232500</v>
      </c>
    </row>
    <row r="59" spans="1:11">
      <c r="A59" s="6"/>
      <c r="B59" s="6"/>
      <c r="C59" s="6"/>
      <c r="D59" s="2">
        <v>421</v>
      </c>
      <c r="E59" s="1" t="s">
        <v>5</v>
      </c>
      <c r="F59" s="28">
        <v>60000</v>
      </c>
    </row>
    <row r="60" spans="1:11">
      <c r="A60" s="6"/>
      <c r="B60" s="6"/>
      <c r="C60" s="6"/>
      <c r="D60" s="2">
        <v>422</v>
      </c>
      <c r="E60" s="1" t="s">
        <v>6</v>
      </c>
      <c r="F60" s="28">
        <v>30000</v>
      </c>
    </row>
    <row r="61" spans="1:11">
      <c r="A61" s="6"/>
      <c r="B61" s="6"/>
      <c r="C61" s="6"/>
      <c r="D61" s="2">
        <v>423</v>
      </c>
      <c r="E61" s="1" t="s">
        <v>7</v>
      </c>
      <c r="F61" s="28">
        <v>300000</v>
      </c>
    </row>
    <row r="62" spans="1:11">
      <c r="A62" s="6"/>
      <c r="B62" s="6"/>
      <c r="C62" s="6"/>
      <c r="D62" s="2">
        <v>426</v>
      </c>
      <c r="E62" s="1" t="s">
        <v>12</v>
      </c>
      <c r="F62" s="28">
        <v>100000</v>
      </c>
    </row>
    <row r="63" spans="1:11">
      <c r="A63" s="6"/>
      <c r="B63" s="6"/>
      <c r="C63" s="6"/>
      <c r="D63" s="2">
        <v>465</v>
      </c>
      <c r="E63" s="1" t="s">
        <v>8</v>
      </c>
      <c r="F63" s="28">
        <v>155000</v>
      </c>
    </row>
    <row r="64" spans="1:11">
      <c r="A64" s="6"/>
      <c r="B64" s="6"/>
      <c r="C64" s="6"/>
      <c r="D64" s="2">
        <v>482</v>
      </c>
      <c r="E64" s="1" t="s">
        <v>14</v>
      </c>
      <c r="F64" s="28">
        <v>200000</v>
      </c>
    </row>
    <row r="65" spans="1:6">
      <c r="A65" s="6"/>
      <c r="B65" s="6"/>
      <c r="C65" s="6"/>
      <c r="D65" s="1"/>
      <c r="E65" s="20" t="s">
        <v>160</v>
      </c>
      <c r="F65" s="21">
        <f>SUM(F57:F64)</f>
        <v>2433000</v>
      </c>
    </row>
    <row r="66" spans="1:6">
      <c r="A66" s="6"/>
      <c r="B66" s="6"/>
      <c r="C66" s="6"/>
      <c r="D66" s="1"/>
      <c r="E66" s="1"/>
      <c r="F66" s="12"/>
    </row>
    <row r="67" spans="1:6" ht="15.75">
      <c r="A67" s="6">
        <v>5</v>
      </c>
      <c r="B67" s="6"/>
      <c r="C67" s="6"/>
      <c r="D67" s="1"/>
      <c r="E67" s="18" t="s">
        <v>18</v>
      </c>
      <c r="F67" s="12"/>
    </row>
    <row r="68" spans="1:6" ht="30">
      <c r="A68" s="6"/>
      <c r="B68" s="6"/>
      <c r="C68" s="6"/>
      <c r="D68" s="1"/>
      <c r="E68" s="4" t="s">
        <v>133</v>
      </c>
      <c r="F68" s="12"/>
    </row>
    <row r="69" spans="1:6">
      <c r="A69" s="6"/>
      <c r="B69" s="6"/>
      <c r="C69" s="6"/>
      <c r="D69" s="1"/>
      <c r="E69" s="4"/>
      <c r="F69" s="12"/>
    </row>
    <row r="70" spans="1:6">
      <c r="A70" s="6"/>
      <c r="B70" s="6"/>
      <c r="C70" s="6"/>
      <c r="D70" s="1"/>
      <c r="E70" s="4" t="s">
        <v>228</v>
      </c>
      <c r="F70" s="12"/>
    </row>
    <row r="71" spans="1:6">
      <c r="A71" s="6"/>
      <c r="B71" s="6"/>
      <c r="C71" s="6">
        <v>620</v>
      </c>
      <c r="D71" s="1"/>
      <c r="E71" s="78" t="s">
        <v>168</v>
      </c>
      <c r="F71" s="12"/>
    </row>
    <row r="72" spans="1:6">
      <c r="A72" s="6"/>
      <c r="B72" s="6"/>
      <c r="C72" s="6"/>
      <c r="D72" s="2">
        <v>511</v>
      </c>
      <c r="E72" s="23" t="s">
        <v>19</v>
      </c>
      <c r="F72" s="12">
        <v>11000000</v>
      </c>
    </row>
    <row r="73" spans="1:6">
      <c r="A73" s="6"/>
      <c r="B73" s="6"/>
      <c r="C73" s="6"/>
      <c r="D73" s="1"/>
      <c r="E73" s="4"/>
      <c r="F73" s="33">
        <f>SUM(F72)</f>
        <v>11000000</v>
      </c>
    </row>
    <row r="74" spans="1:6">
      <c r="A74" s="6"/>
      <c r="B74" s="6"/>
      <c r="C74" s="6"/>
      <c r="D74" s="1"/>
      <c r="E74" s="5" t="s">
        <v>96</v>
      </c>
      <c r="F74" s="12"/>
    </row>
    <row r="75" spans="1:6">
      <c r="A75" s="6"/>
      <c r="B75" s="6"/>
      <c r="C75" s="6">
        <v>620</v>
      </c>
      <c r="D75" s="1"/>
      <c r="E75" s="78" t="s">
        <v>168</v>
      </c>
      <c r="F75" s="12"/>
    </row>
    <row r="76" spans="1:6">
      <c r="A76" s="6"/>
      <c r="B76" s="6"/>
      <c r="C76" s="6"/>
      <c r="D76" s="2">
        <v>424</v>
      </c>
      <c r="E76" s="1" t="s">
        <v>22</v>
      </c>
      <c r="F76" s="64">
        <v>15000000</v>
      </c>
    </row>
    <row r="77" spans="1:6">
      <c r="A77" s="6"/>
      <c r="B77" s="6"/>
      <c r="C77" s="6"/>
      <c r="D77" s="2">
        <v>425</v>
      </c>
      <c r="E77" s="1" t="s">
        <v>11</v>
      </c>
      <c r="F77" s="64">
        <v>15000000</v>
      </c>
    </row>
    <row r="78" spans="1:6">
      <c r="A78" s="6"/>
      <c r="B78" s="6"/>
      <c r="C78" s="6"/>
      <c r="D78" s="2"/>
      <c r="E78" s="23"/>
      <c r="F78" s="33">
        <f>SUM(F76:F77)</f>
        <v>30000000</v>
      </c>
    </row>
    <row r="79" spans="1:6">
      <c r="A79" s="6"/>
      <c r="B79" s="6"/>
      <c r="C79" s="6"/>
      <c r="D79" s="2"/>
      <c r="E79" s="23"/>
      <c r="F79" s="13"/>
    </row>
    <row r="80" spans="1:6">
      <c r="A80" s="6"/>
      <c r="B80" s="6"/>
      <c r="C80" s="6"/>
      <c r="D80" s="2"/>
      <c r="E80" s="4" t="s">
        <v>229</v>
      </c>
      <c r="F80" s="13"/>
    </row>
    <row r="81" spans="1:6">
      <c r="A81" s="6"/>
      <c r="B81" s="6"/>
      <c r="C81" s="6">
        <v>620</v>
      </c>
      <c r="D81" s="1"/>
      <c r="E81" s="78" t="s">
        <v>168</v>
      </c>
      <c r="F81" s="13"/>
    </row>
    <row r="82" spans="1:6">
      <c r="A82" s="6"/>
      <c r="B82" s="6"/>
      <c r="C82" s="6"/>
      <c r="D82" s="2">
        <v>511</v>
      </c>
      <c r="E82" s="23" t="s">
        <v>19</v>
      </c>
      <c r="F82" s="64">
        <v>25000000</v>
      </c>
    </row>
    <row r="83" spans="1:6">
      <c r="A83" s="6"/>
      <c r="B83" s="6"/>
      <c r="C83" s="6"/>
      <c r="D83" s="2"/>
      <c r="E83" s="23"/>
      <c r="F83" s="86">
        <f>SUM(F82)</f>
        <v>25000000</v>
      </c>
    </row>
    <row r="84" spans="1:6">
      <c r="A84" s="6"/>
      <c r="B84" s="6"/>
      <c r="C84" s="6"/>
      <c r="D84" s="2"/>
      <c r="E84" s="20" t="s">
        <v>90</v>
      </c>
      <c r="F84" s="85">
        <f>F73+F78+F83</f>
        <v>66000000</v>
      </c>
    </row>
    <row r="85" spans="1:6">
      <c r="A85" s="6"/>
      <c r="B85" s="6"/>
      <c r="C85" s="6"/>
      <c r="D85" s="1"/>
      <c r="E85" s="1"/>
      <c r="F85" s="12"/>
    </row>
    <row r="86" spans="1:6">
      <c r="A86" s="6"/>
      <c r="B86" s="6"/>
      <c r="C86" s="29"/>
      <c r="D86" s="1"/>
      <c r="E86" s="5" t="s">
        <v>20</v>
      </c>
      <c r="F86" s="12"/>
    </row>
    <row r="87" spans="1:6">
      <c r="A87" s="6"/>
      <c r="B87" s="6"/>
      <c r="C87" s="6"/>
      <c r="D87" s="1"/>
      <c r="E87" s="5" t="s">
        <v>97</v>
      </c>
      <c r="F87" s="12"/>
    </row>
    <row r="88" spans="1:6">
      <c r="A88" s="6"/>
      <c r="B88" s="6"/>
      <c r="C88" s="6">
        <v>640</v>
      </c>
      <c r="D88" s="1"/>
      <c r="E88" s="78" t="s">
        <v>169</v>
      </c>
      <c r="F88" s="12"/>
    </row>
    <row r="89" spans="1:6">
      <c r="A89" s="6"/>
      <c r="B89" s="6"/>
      <c r="C89" s="6"/>
      <c r="D89" s="2">
        <v>421</v>
      </c>
      <c r="E89" s="1" t="s">
        <v>5</v>
      </c>
      <c r="F89" s="64">
        <v>12000000</v>
      </c>
    </row>
    <row r="90" spans="1:6">
      <c r="A90" s="6"/>
      <c r="B90" s="6"/>
      <c r="C90" s="6"/>
      <c r="D90" s="2">
        <v>423</v>
      </c>
      <c r="E90" s="1" t="s">
        <v>7</v>
      </c>
      <c r="F90" s="64">
        <v>1000000</v>
      </c>
    </row>
    <row r="91" spans="1:6">
      <c r="A91" s="6"/>
      <c r="B91" s="6"/>
      <c r="C91" s="6"/>
      <c r="D91" s="2">
        <v>424</v>
      </c>
      <c r="E91" s="1" t="s">
        <v>22</v>
      </c>
      <c r="F91" s="64">
        <v>23000000</v>
      </c>
    </row>
    <row r="92" spans="1:6">
      <c r="A92" s="6"/>
      <c r="B92" s="6"/>
      <c r="C92" s="6"/>
      <c r="D92" s="2">
        <v>425</v>
      </c>
      <c r="E92" s="7" t="s">
        <v>11</v>
      </c>
      <c r="F92" s="64">
        <v>1000000</v>
      </c>
    </row>
    <row r="93" spans="1:6">
      <c r="A93" s="6"/>
      <c r="B93" s="6"/>
      <c r="C93" s="6"/>
      <c r="D93" s="1"/>
      <c r="E93" s="1"/>
      <c r="F93" s="96">
        <f>SUM(F89:F92)</f>
        <v>37000000</v>
      </c>
    </row>
    <row r="94" spans="1:6">
      <c r="A94" s="6"/>
      <c r="B94" s="6"/>
      <c r="C94" s="6"/>
      <c r="D94" s="1"/>
      <c r="E94" s="1"/>
      <c r="F94" s="13"/>
    </row>
    <row r="95" spans="1:6">
      <c r="A95" s="6"/>
      <c r="B95" s="6"/>
      <c r="C95" s="6"/>
      <c r="D95" s="1"/>
      <c r="E95" s="5" t="s">
        <v>98</v>
      </c>
      <c r="F95" s="12"/>
    </row>
    <row r="96" spans="1:6">
      <c r="A96" s="6"/>
      <c r="B96" s="6"/>
      <c r="C96" s="6">
        <v>510</v>
      </c>
      <c r="D96" s="1"/>
      <c r="E96" s="78" t="s">
        <v>167</v>
      </c>
      <c r="F96" s="12"/>
    </row>
    <row r="97" spans="1:6">
      <c r="A97" s="6"/>
      <c r="B97" s="6"/>
      <c r="C97" s="6"/>
      <c r="D97" s="2">
        <v>424</v>
      </c>
      <c r="E97" s="1" t="s">
        <v>22</v>
      </c>
      <c r="F97" s="64">
        <v>23000000</v>
      </c>
    </row>
    <row r="98" spans="1:6">
      <c r="A98" s="6"/>
      <c r="B98" s="6"/>
      <c r="C98" s="6"/>
      <c r="D98" s="1"/>
      <c r="E98" s="1"/>
      <c r="F98" s="96">
        <f>SUM(F97)</f>
        <v>23000000</v>
      </c>
    </row>
    <row r="99" spans="1:6">
      <c r="A99" s="6"/>
      <c r="B99" s="6"/>
      <c r="C99" s="6"/>
      <c r="D99" s="1"/>
      <c r="E99" s="1"/>
      <c r="F99" s="13"/>
    </row>
    <row r="100" spans="1:6" ht="21.75" customHeight="1">
      <c r="A100" s="6"/>
      <c r="B100" s="6"/>
      <c r="C100" s="6"/>
      <c r="D100" s="1"/>
      <c r="E100" s="118" t="s">
        <v>99</v>
      </c>
      <c r="F100" s="12"/>
    </row>
    <row r="101" spans="1:6">
      <c r="A101" s="6"/>
      <c r="B101" s="6"/>
      <c r="C101" s="6">
        <v>510</v>
      </c>
      <c r="D101" s="1"/>
      <c r="E101" s="78" t="s">
        <v>167</v>
      </c>
      <c r="F101" s="12"/>
    </row>
    <row r="102" spans="1:6">
      <c r="A102" s="6"/>
      <c r="B102" s="6"/>
      <c r="C102" s="6"/>
      <c r="D102" s="2">
        <v>421</v>
      </c>
      <c r="E102" s="1" t="s">
        <v>5</v>
      </c>
      <c r="F102" s="64">
        <v>23000000</v>
      </c>
    </row>
    <row r="103" spans="1:6">
      <c r="A103" s="6"/>
      <c r="B103" s="6"/>
      <c r="C103" s="6"/>
      <c r="D103" s="1"/>
      <c r="E103" s="1"/>
      <c r="F103" s="96">
        <f>SUM(F102:F102)</f>
        <v>23000000</v>
      </c>
    </row>
    <row r="104" spans="1:6">
      <c r="A104" s="6"/>
      <c r="B104" s="6"/>
      <c r="C104" s="6"/>
      <c r="D104" s="1"/>
      <c r="E104" s="1"/>
      <c r="F104" s="13"/>
    </row>
    <row r="105" spans="1:6">
      <c r="A105" s="6"/>
      <c r="B105" s="6"/>
      <c r="C105" s="6"/>
      <c r="D105" s="1"/>
      <c r="E105" s="5" t="s">
        <v>87</v>
      </c>
      <c r="F105" s="12"/>
    </row>
    <row r="106" spans="1:6">
      <c r="A106" s="6"/>
      <c r="B106" s="6"/>
      <c r="C106" s="6">
        <v>540</v>
      </c>
      <c r="D106" s="1"/>
      <c r="E106" s="78" t="s">
        <v>170</v>
      </c>
      <c r="F106" s="12"/>
    </row>
    <row r="107" spans="1:6">
      <c r="A107" s="6"/>
      <c r="B107" s="6"/>
      <c r="C107" s="6"/>
      <c r="D107" s="2">
        <v>424</v>
      </c>
      <c r="E107" s="1" t="s">
        <v>22</v>
      </c>
      <c r="F107" s="64">
        <v>2500000</v>
      </c>
    </row>
    <row r="108" spans="1:6">
      <c r="A108" s="6"/>
      <c r="B108" s="6"/>
      <c r="C108" s="6"/>
      <c r="D108" s="1"/>
      <c r="E108" s="1"/>
      <c r="F108" s="13">
        <f>SUM(F107)</f>
        <v>2500000</v>
      </c>
    </row>
    <row r="109" spans="1:6">
      <c r="A109" s="6"/>
      <c r="B109" s="6"/>
      <c r="C109" s="6"/>
      <c r="D109" s="1"/>
      <c r="E109" s="1"/>
      <c r="F109" s="12"/>
    </row>
    <row r="110" spans="1:6">
      <c r="A110" s="6"/>
      <c r="B110" s="6"/>
      <c r="C110" s="6"/>
      <c r="D110" s="1"/>
      <c r="E110" s="5" t="s">
        <v>100</v>
      </c>
      <c r="F110" s="12"/>
    </row>
    <row r="111" spans="1:6">
      <c r="A111" s="6"/>
      <c r="B111" s="6"/>
      <c r="C111" s="6">
        <v>436</v>
      </c>
      <c r="D111" s="1"/>
      <c r="E111" s="78" t="s">
        <v>171</v>
      </c>
      <c r="F111" s="12"/>
    </row>
    <row r="112" spans="1:6" ht="30">
      <c r="A112" s="6"/>
      <c r="B112" s="6"/>
      <c r="C112" s="6"/>
      <c r="D112" s="6">
        <v>4511</v>
      </c>
      <c r="E112" s="7" t="s">
        <v>23</v>
      </c>
      <c r="F112" s="64">
        <v>3120000</v>
      </c>
    </row>
    <row r="113" spans="1:6">
      <c r="A113" s="6"/>
      <c r="B113" s="6"/>
      <c r="C113" s="6"/>
      <c r="D113" s="1"/>
      <c r="E113" s="1"/>
      <c r="F113" s="13">
        <f>SUM(F112:F112)</f>
        <v>3120000</v>
      </c>
    </row>
    <row r="114" spans="1:6">
      <c r="A114" s="6"/>
      <c r="B114" s="6"/>
      <c r="C114" s="6"/>
      <c r="D114" s="1"/>
      <c r="E114" s="1"/>
      <c r="F114" s="12"/>
    </row>
    <row r="115" spans="1:6">
      <c r="A115" s="6"/>
      <c r="B115" s="6"/>
      <c r="C115" s="6"/>
      <c r="D115" s="1"/>
      <c r="E115" s="5" t="s">
        <v>101</v>
      </c>
      <c r="F115" s="12"/>
    </row>
    <row r="116" spans="1:6">
      <c r="A116" s="6"/>
      <c r="B116" s="6"/>
      <c r="C116" s="6">
        <v>630</v>
      </c>
      <c r="D116" s="1"/>
      <c r="E116" s="78" t="s">
        <v>166</v>
      </c>
      <c r="F116" s="12"/>
    </row>
    <row r="117" spans="1:6">
      <c r="A117" s="6"/>
      <c r="B117" s="6"/>
      <c r="C117" s="6"/>
      <c r="D117" s="2">
        <v>421</v>
      </c>
      <c r="E117" s="1" t="s">
        <v>5</v>
      </c>
      <c r="F117" s="64">
        <v>1200000</v>
      </c>
    </row>
    <row r="118" spans="1:6">
      <c r="A118" s="6"/>
      <c r="B118" s="6"/>
      <c r="C118" s="6"/>
      <c r="D118" s="2">
        <v>511</v>
      </c>
      <c r="E118" s="30" t="s">
        <v>19</v>
      </c>
      <c r="F118" s="105">
        <v>16000000</v>
      </c>
    </row>
    <row r="119" spans="1:6">
      <c r="A119" s="6"/>
      <c r="B119" s="6"/>
      <c r="C119" s="6"/>
      <c r="D119" s="1"/>
      <c r="E119" s="1"/>
      <c r="F119" s="13">
        <f>SUM(F117:F118)</f>
        <v>17200000</v>
      </c>
    </row>
    <row r="120" spans="1:6">
      <c r="A120" s="6"/>
      <c r="B120" s="6"/>
      <c r="C120" s="6"/>
      <c r="D120" s="1"/>
      <c r="E120" s="1"/>
      <c r="F120" s="13"/>
    </row>
    <row r="121" spans="1:6" ht="30">
      <c r="A121" s="6"/>
      <c r="B121" s="6"/>
      <c r="C121" s="6">
        <v>630</v>
      </c>
      <c r="D121" s="1"/>
      <c r="E121" s="31" t="s">
        <v>152</v>
      </c>
      <c r="F121" s="13"/>
    </row>
    <row r="122" spans="1:6">
      <c r="A122" s="6"/>
      <c r="B122" s="6"/>
      <c r="C122" s="6"/>
      <c r="D122" s="2">
        <v>511</v>
      </c>
      <c r="E122" s="30" t="s">
        <v>19</v>
      </c>
      <c r="F122" s="64">
        <v>6500000</v>
      </c>
    </row>
    <row r="123" spans="1:6">
      <c r="A123" s="6"/>
      <c r="B123" s="6"/>
      <c r="C123" s="6"/>
      <c r="D123" s="1"/>
      <c r="E123" s="1"/>
      <c r="F123" s="96">
        <f>SUM(F122)</f>
        <v>6500000</v>
      </c>
    </row>
    <row r="124" spans="1:6">
      <c r="A124" s="6"/>
      <c r="B124" s="6"/>
      <c r="C124" s="6"/>
      <c r="D124" s="1"/>
      <c r="E124" s="1"/>
      <c r="F124" s="13"/>
    </row>
    <row r="125" spans="1:6">
      <c r="A125" s="6"/>
      <c r="B125" s="6"/>
      <c r="C125" s="6"/>
      <c r="D125" s="1"/>
      <c r="E125" s="31" t="s">
        <v>182</v>
      </c>
      <c r="F125" s="13"/>
    </row>
    <row r="126" spans="1:6">
      <c r="A126" s="6"/>
      <c r="B126" s="6"/>
      <c r="C126" s="6">
        <v>540</v>
      </c>
      <c r="D126" s="1"/>
      <c r="E126" s="78" t="s">
        <v>186</v>
      </c>
      <c r="F126" s="13"/>
    </row>
    <row r="127" spans="1:6">
      <c r="A127" s="6"/>
      <c r="B127" s="6"/>
      <c r="C127" s="6"/>
      <c r="D127" s="2">
        <v>511</v>
      </c>
      <c r="E127" s="30" t="s">
        <v>19</v>
      </c>
      <c r="F127" s="64">
        <v>6000000</v>
      </c>
    </row>
    <row r="128" spans="1:6">
      <c r="A128" s="6"/>
      <c r="B128" s="6"/>
      <c r="C128" s="6"/>
      <c r="D128" s="1"/>
      <c r="E128" s="1"/>
      <c r="F128" s="96">
        <f>SUM(F127:F127)</f>
        <v>6000000</v>
      </c>
    </row>
    <row r="129" spans="1:6">
      <c r="A129" s="6"/>
      <c r="B129" s="6"/>
      <c r="C129" s="6"/>
      <c r="D129" s="1"/>
      <c r="E129" s="20" t="s">
        <v>70</v>
      </c>
      <c r="F129" s="41">
        <f>F93+F98+F103+F108+F113+F119+F123+F128</f>
        <v>118320000</v>
      </c>
    </row>
    <row r="130" spans="1:6">
      <c r="A130" s="6"/>
      <c r="B130" s="6"/>
      <c r="C130" s="6"/>
      <c r="D130" s="1"/>
      <c r="E130" s="1"/>
      <c r="F130" s="12"/>
    </row>
    <row r="131" spans="1:6">
      <c r="A131" s="6"/>
      <c r="B131" s="6"/>
      <c r="C131" s="6"/>
      <c r="D131" s="1"/>
      <c r="E131" s="5" t="s">
        <v>25</v>
      </c>
      <c r="F131" s="12"/>
    </row>
    <row r="132" spans="1:6" ht="30">
      <c r="A132" s="6"/>
      <c r="B132" s="6"/>
      <c r="C132" s="6"/>
      <c r="D132" s="1"/>
      <c r="E132" s="4" t="s">
        <v>102</v>
      </c>
      <c r="F132" s="12"/>
    </row>
    <row r="133" spans="1:6" ht="30">
      <c r="A133" s="6"/>
      <c r="B133" s="6"/>
      <c r="C133" s="6">
        <v>490</v>
      </c>
      <c r="D133" s="1"/>
      <c r="E133" s="77" t="s">
        <v>172</v>
      </c>
      <c r="F133" s="12"/>
    </row>
    <row r="134" spans="1:6">
      <c r="A134" s="6"/>
      <c r="B134" s="6"/>
      <c r="C134" s="6"/>
      <c r="D134" s="2">
        <v>454</v>
      </c>
      <c r="E134" s="1" t="s">
        <v>26</v>
      </c>
      <c r="F134" s="64">
        <v>10000000</v>
      </c>
    </row>
    <row r="135" spans="1:6">
      <c r="A135" s="6"/>
      <c r="B135" s="6"/>
      <c r="C135" s="6"/>
      <c r="D135" s="1"/>
      <c r="E135" s="1"/>
      <c r="F135" s="86">
        <f>SUM(F134)</f>
        <v>10000000</v>
      </c>
    </row>
    <row r="136" spans="1:6">
      <c r="A136" s="6"/>
      <c r="B136" s="6"/>
      <c r="C136" s="6"/>
      <c r="D136" s="1"/>
      <c r="E136" s="69"/>
      <c r="F136" s="13"/>
    </row>
    <row r="137" spans="1:6">
      <c r="A137" s="6"/>
      <c r="B137" s="6"/>
      <c r="C137" s="6"/>
      <c r="D137" s="1"/>
      <c r="E137" s="36" t="s">
        <v>233</v>
      </c>
      <c r="F137" s="64"/>
    </row>
    <row r="138" spans="1:6">
      <c r="A138" s="6"/>
      <c r="B138" s="6"/>
      <c r="C138" s="6">
        <v>412</v>
      </c>
      <c r="D138" s="1"/>
      <c r="E138" s="87" t="s">
        <v>180</v>
      </c>
      <c r="F138" s="97"/>
    </row>
    <row r="139" spans="1:6" ht="30.75" thickBot="1">
      <c r="A139" s="6"/>
      <c r="B139" s="6"/>
      <c r="C139" s="6"/>
      <c r="D139" s="6">
        <v>464</v>
      </c>
      <c r="E139" s="119" t="s">
        <v>234</v>
      </c>
      <c r="F139" s="50">
        <v>2500000</v>
      </c>
    </row>
    <row r="140" spans="1:6">
      <c r="A140" s="6"/>
      <c r="B140" s="6"/>
      <c r="C140" s="6"/>
      <c r="D140" s="1"/>
      <c r="E140" s="1"/>
      <c r="F140" s="86">
        <f>SUM(F139)</f>
        <v>2500000</v>
      </c>
    </row>
    <row r="141" spans="1:6">
      <c r="A141" s="6"/>
      <c r="B141" s="6"/>
      <c r="C141" s="6"/>
      <c r="D141" s="1"/>
      <c r="E141" s="20" t="s">
        <v>71</v>
      </c>
      <c r="F141" s="21">
        <f>F135+F140</f>
        <v>12500000</v>
      </c>
    </row>
    <row r="142" spans="1:6">
      <c r="A142" s="6"/>
      <c r="B142" s="6"/>
      <c r="C142" s="6"/>
      <c r="D142" s="1"/>
      <c r="E142" s="25"/>
      <c r="F142" s="12"/>
    </row>
    <row r="143" spans="1:6">
      <c r="A143" s="6"/>
      <c r="B143" s="6"/>
      <c r="C143" s="6"/>
      <c r="D143" s="1"/>
      <c r="E143" s="5" t="s">
        <v>47</v>
      </c>
      <c r="F143" s="12"/>
    </row>
    <row r="144" spans="1:6">
      <c r="A144" s="6"/>
      <c r="B144" s="6"/>
      <c r="C144" s="6"/>
      <c r="D144" s="1"/>
      <c r="E144" s="5" t="s">
        <v>21</v>
      </c>
      <c r="F144" s="12"/>
    </row>
    <row r="145" spans="1:6">
      <c r="A145" s="6"/>
      <c r="B145" s="6"/>
      <c r="C145" s="6">
        <v>520</v>
      </c>
      <c r="D145" s="1"/>
      <c r="E145" s="78" t="s">
        <v>21</v>
      </c>
      <c r="F145" s="12"/>
    </row>
    <row r="146" spans="1:6">
      <c r="A146" s="6"/>
      <c r="B146" s="6"/>
      <c r="C146" s="6"/>
      <c r="D146" s="2">
        <v>425</v>
      </c>
      <c r="E146" s="1" t="s">
        <v>11</v>
      </c>
      <c r="F146" s="64">
        <v>3000000</v>
      </c>
    </row>
    <row r="147" spans="1:6">
      <c r="A147" s="6"/>
      <c r="B147" s="6"/>
      <c r="C147" s="6"/>
      <c r="D147" s="2">
        <v>511</v>
      </c>
      <c r="E147" s="30" t="s">
        <v>19</v>
      </c>
      <c r="F147" s="12">
        <v>13500000</v>
      </c>
    </row>
    <row r="148" spans="1:6">
      <c r="A148" s="6"/>
      <c r="B148" s="6"/>
      <c r="C148" s="6"/>
      <c r="D148" s="2"/>
      <c r="E148" s="1"/>
      <c r="F148" s="33">
        <f>SUM(F146:F147)</f>
        <v>16500000</v>
      </c>
    </row>
    <row r="149" spans="1:6" ht="45">
      <c r="A149" s="6"/>
      <c r="B149" s="6"/>
      <c r="C149" s="6"/>
      <c r="D149" s="2"/>
      <c r="E149" s="31" t="s">
        <v>235</v>
      </c>
      <c r="F149" s="12"/>
    </row>
    <row r="150" spans="1:6">
      <c r="A150" s="6"/>
      <c r="B150" s="6"/>
      <c r="C150" s="6">
        <v>520</v>
      </c>
      <c r="D150" s="2"/>
      <c r="E150" s="78" t="s">
        <v>21</v>
      </c>
      <c r="F150" s="12"/>
    </row>
    <row r="151" spans="1:6">
      <c r="A151" s="6"/>
      <c r="B151" s="6"/>
      <c r="C151" s="6"/>
      <c r="D151" s="2">
        <v>424</v>
      </c>
      <c r="E151" s="70" t="s">
        <v>236</v>
      </c>
      <c r="F151" s="105">
        <v>2000000</v>
      </c>
    </row>
    <row r="152" spans="1:6">
      <c r="A152" s="6"/>
      <c r="B152" s="6"/>
      <c r="C152" s="6"/>
      <c r="D152" s="2"/>
      <c r="E152" s="90"/>
      <c r="F152" s="96">
        <f>SUM(F151)</f>
        <v>2000000</v>
      </c>
    </row>
    <row r="153" spans="1:6">
      <c r="A153" s="6"/>
      <c r="B153" s="6"/>
      <c r="C153" s="6"/>
      <c r="D153" s="1"/>
      <c r="E153" s="20" t="s">
        <v>193</v>
      </c>
      <c r="F153" s="41">
        <f>F148+F152</f>
        <v>18500000</v>
      </c>
    </row>
    <row r="154" spans="1:6">
      <c r="A154" s="6"/>
      <c r="B154" s="6"/>
      <c r="C154" s="6"/>
      <c r="D154" s="1"/>
      <c r="E154" s="1"/>
      <c r="F154" s="12"/>
    </row>
    <row r="155" spans="1:6" ht="30">
      <c r="A155" s="6"/>
      <c r="B155" s="6"/>
      <c r="C155" s="6"/>
      <c r="D155" s="1"/>
      <c r="E155" s="4" t="s">
        <v>103</v>
      </c>
      <c r="F155" s="12"/>
    </row>
    <row r="156" spans="1:6" ht="30">
      <c r="A156" s="6"/>
      <c r="B156" s="6"/>
      <c r="C156" s="6"/>
      <c r="D156" s="1"/>
      <c r="E156" s="4" t="s">
        <v>174</v>
      </c>
      <c r="F156" s="12"/>
    </row>
    <row r="157" spans="1:6">
      <c r="A157" s="6"/>
      <c r="B157" s="6"/>
      <c r="C157" s="6">
        <v>451</v>
      </c>
      <c r="D157" s="1"/>
      <c r="E157" s="77" t="s">
        <v>175</v>
      </c>
      <c r="F157" s="12"/>
    </row>
    <row r="158" spans="1:6">
      <c r="A158" s="6"/>
      <c r="B158" s="6"/>
      <c r="C158" s="6"/>
      <c r="D158" s="2">
        <v>423</v>
      </c>
      <c r="E158" s="1" t="s">
        <v>7</v>
      </c>
      <c r="F158" s="64">
        <v>500000</v>
      </c>
    </row>
    <row r="159" spans="1:6">
      <c r="A159" s="6"/>
      <c r="B159" s="6"/>
      <c r="C159" s="6"/>
      <c r="D159" s="2">
        <v>424</v>
      </c>
      <c r="E159" s="1" t="s">
        <v>22</v>
      </c>
      <c r="F159" s="64">
        <v>14000000</v>
      </c>
    </row>
    <row r="160" spans="1:6">
      <c r="A160" s="6"/>
      <c r="B160" s="6"/>
      <c r="C160" s="6"/>
      <c r="D160" s="2">
        <v>425</v>
      </c>
      <c r="E160" s="7" t="s">
        <v>11</v>
      </c>
      <c r="F160" s="64">
        <v>55500000</v>
      </c>
    </row>
    <row r="161" spans="1:6">
      <c r="A161" s="6"/>
      <c r="B161" s="6"/>
      <c r="C161" s="6"/>
      <c r="D161" s="2">
        <v>426</v>
      </c>
      <c r="E161" s="7" t="s">
        <v>12</v>
      </c>
      <c r="F161" s="64">
        <v>300000</v>
      </c>
    </row>
    <row r="162" spans="1:6">
      <c r="A162" s="6"/>
      <c r="B162" s="6"/>
      <c r="C162" s="6"/>
      <c r="D162" s="2">
        <v>511</v>
      </c>
      <c r="E162" s="30" t="s">
        <v>19</v>
      </c>
      <c r="F162" s="64">
        <v>100000000</v>
      </c>
    </row>
    <row r="163" spans="1:6">
      <c r="A163" s="6"/>
      <c r="B163" s="6"/>
      <c r="C163" s="6"/>
      <c r="D163" s="2">
        <v>512</v>
      </c>
      <c r="E163" s="30" t="s">
        <v>24</v>
      </c>
      <c r="F163" s="64">
        <v>500000</v>
      </c>
    </row>
    <row r="164" spans="1:6">
      <c r="A164" s="6"/>
      <c r="B164" s="6"/>
      <c r="C164" s="6"/>
      <c r="D164" s="2"/>
      <c r="E164" s="23"/>
      <c r="F164" s="96">
        <f>SUM(F158:F163)</f>
        <v>170800000</v>
      </c>
    </row>
    <row r="165" spans="1:6">
      <c r="A165" s="6"/>
      <c r="B165" s="6"/>
      <c r="C165" s="6"/>
      <c r="D165" s="2"/>
      <c r="E165" s="23"/>
      <c r="F165" s="13"/>
    </row>
    <row r="166" spans="1:6">
      <c r="A166" s="6"/>
      <c r="B166" s="6"/>
      <c r="C166" s="6"/>
      <c r="D166" s="1"/>
      <c r="E166" s="5" t="s">
        <v>104</v>
      </c>
      <c r="F166" s="12"/>
    </row>
    <row r="167" spans="1:6">
      <c r="A167" s="6"/>
      <c r="B167" s="6"/>
      <c r="C167" s="6">
        <v>451</v>
      </c>
      <c r="D167" s="1"/>
      <c r="E167" s="77" t="s">
        <v>175</v>
      </c>
      <c r="F167" s="12"/>
    </row>
    <row r="168" spans="1:6">
      <c r="A168" s="6"/>
      <c r="B168" s="6"/>
      <c r="C168" s="6"/>
      <c r="D168" s="2">
        <v>423</v>
      </c>
      <c r="E168" s="1" t="s">
        <v>7</v>
      </c>
      <c r="F168" s="64">
        <v>47302800</v>
      </c>
    </row>
    <row r="169" spans="1:6">
      <c r="A169" s="6"/>
      <c r="B169" s="6"/>
      <c r="C169" s="6"/>
      <c r="D169" s="1"/>
      <c r="E169" s="15"/>
      <c r="F169" s="96">
        <f>SUM(F168)</f>
        <v>47302800</v>
      </c>
    </row>
    <row r="170" spans="1:6">
      <c r="A170" s="6"/>
      <c r="B170" s="6"/>
      <c r="C170" s="6"/>
      <c r="D170" s="1"/>
      <c r="E170" s="15"/>
      <c r="F170" s="13"/>
    </row>
    <row r="171" spans="1:6">
      <c r="A171" s="6"/>
      <c r="B171" s="6"/>
      <c r="C171" s="6">
        <v>451</v>
      </c>
      <c r="D171" s="1"/>
      <c r="E171" s="71" t="s">
        <v>221</v>
      </c>
      <c r="F171" s="96"/>
    </row>
    <row r="172" spans="1:6">
      <c r="A172" s="6"/>
      <c r="B172" s="6"/>
      <c r="C172" s="6"/>
      <c r="D172" s="2">
        <v>511</v>
      </c>
      <c r="E172" s="30" t="s">
        <v>19</v>
      </c>
      <c r="F172" s="107">
        <v>3500000</v>
      </c>
    </row>
    <row r="173" spans="1:6">
      <c r="A173" s="6"/>
      <c r="B173" s="6"/>
      <c r="C173" s="6"/>
      <c r="D173" s="1"/>
      <c r="E173" s="15"/>
      <c r="F173" s="96">
        <f>SUM(F172)</f>
        <v>3500000</v>
      </c>
    </row>
    <row r="174" spans="1:6">
      <c r="A174" s="6"/>
      <c r="B174" s="6"/>
      <c r="C174" s="6"/>
      <c r="D174" s="1"/>
      <c r="E174" s="20" t="s">
        <v>91</v>
      </c>
      <c r="F174" s="41">
        <f>F164+F169+F173</f>
        <v>221602800</v>
      </c>
    </row>
    <row r="175" spans="1:6">
      <c r="A175" s="6"/>
      <c r="B175" s="6"/>
      <c r="C175" s="6"/>
      <c r="D175" s="1"/>
      <c r="E175" s="25"/>
      <c r="F175" s="26"/>
    </row>
    <row r="176" spans="1:6">
      <c r="A176" s="6"/>
      <c r="B176" s="6"/>
      <c r="C176" s="16"/>
      <c r="D176" s="1"/>
      <c r="E176" s="5" t="s">
        <v>27</v>
      </c>
      <c r="F176" s="12"/>
    </row>
    <row r="177" spans="1:6">
      <c r="A177" s="6"/>
      <c r="B177" s="6"/>
      <c r="C177" s="16"/>
      <c r="D177" s="1"/>
      <c r="E177" s="5" t="s">
        <v>134</v>
      </c>
      <c r="F177" s="12"/>
    </row>
    <row r="178" spans="1:6">
      <c r="A178" s="6"/>
      <c r="B178" s="6"/>
      <c r="C178" s="16" t="s">
        <v>237</v>
      </c>
      <c r="D178" s="1"/>
      <c r="E178" s="78" t="s">
        <v>29</v>
      </c>
      <c r="F178" s="12"/>
    </row>
    <row r="179" spans="1:6">
      <c r="A179" s="6"/>
      <c r="B179" s="6"/>
      <c r="C179" s="6"/>
      <c r="D179" s="2">
        <v>472</v>
      </c>
      <c r="E179" s="1" t="s">
        <v>30</v>
      </c>
      <c r="F179" s="64">
        <v>300000</v>
      </c>
    </row>
    <row r="180" spans="1:6">
      <c r="A180" s="6"/>
      <c r="B180" s="6"/>
      <c r="C180" s="6"/>
      <c r="D180" s="1"/>
      <c r="E180" s="1"/>
      <c r="F180" s="13">
        <f t="shared" ref="F180" si="0">F179</f>
        <v>300000</v>
      </c>
    </row>
    <row r="181" spans="1:6" ht="30">
      <c r="A181" s="6"/>
      <c r="B181" s="6"/>
      <c r="C181" s="16" t="s">
        <v>74</v>
      </c>
      <c r="D181" s="1"/>
      <c r="E181" s="77" t="s">
        <v>105</v>
      </c>
      <c r="F181" s="12"/>
    </row>
    <row r="182" spans="1:6">
      <c r="A182" s="6"/>
      <c r="B182" s="6"/>
      <c r="C182" s="16"/>
      <c r="D182" s="2">
        <v>421</v>
      </c>
      <c r="E182" s="32" t="s">
        <v>5</v>
      </c>
      <c r="F182" s="12">
        <v>20000</v>
      </c>
    </row>
    <row r="183" spans="1:6">
      <c r="A183" s="6"/>
      <c r="B183" s="6"/>
      <c r="C183" s="6"/>
      <c r="D183" s="2">
        <v>472</v>
      </c>
      <c r="E183" s="1" t="s">
        <v>30</v>
      </c>
      <c r="F183" s="12">
        <v>530000</v>
      </c>
    </row>
    <row r="184" spans="1:6">
      <c r="A184" s="6"/>
      <c r="B184" s="6"/>
      <c r="C184" s="6"/>
      <c r="D184" s="92"/>
      <c r="E184" s="70"/>
      <c r="F184" s="33">
        <f>SUM(F182:F183)</f>
        <v>550000</v>
      </c>
    </row>
    <row r="185" spans="1:6" ht="30">
      <c r="A185" s="6"/>
      <c r="B185" s="6"/>
      <c r="C185" s="34"/>
      <c r="D185" s="1"/>
      <c r="E185" s="31" t="s">
        <v>135</v>
      </c>
      <c r="F185" s="12"/>
    </row>
    <row r="186" spans="1:6">
      <c r="A186" s="6"/>
      <c r="B186" s="6"/>
      <c r="C186" s="34" t="s">
        <v>72</v>
      </c>
      <c r="D186" s="1"/>
      <c r="E186" s="77" t="s">
        <v>31</v>
      </c>
      <c r="F186" s="12"/>
    </row>
    <row r="187" spans="1:6">
      <c r="A187" s="6"/>
      <c r="B187" s="6"/>
      <c r="C187" s="16"/>
      <c r="D187" s="2">
        <v>4631</v>
      </c>
      <c r="E187" s="1" t="s">
        <v>33</v>
      </c>
      <c r="F187" s="12">
        <v>100000</v>
      </c>
    </row>
    <row r="188" spans="1:6">
      <c r="A188" s="6"/>
      <c r="B188" s="6"/>
      <c r="C188" s="16"/>
      <c r="D188" s="2"/>
      <c r="E188" s="1"/>
      <c r="F188" s="13">
        <f t="shared" ref="F188" si="1">SUM(F187)</f>
        <v>100000</v>
      </c>
    </row>
    <row r="189" spans="1:6" ht="30">
      <c r="A189" s="6"/>
      <c r="B189" s="6"/>
      <c r="C189" s="16" t="s">
        <v>74</v>
      </c>
      <c r="D189" s="2"/>
      <c r="E189" s="77" t="s">
        <v>105</v>
      </c>
      <c r="F189" s="12"/>
    </row>
    <row r="190" spans="1:6">
      <c r="A190" s="6"/>
      <c r="B190" s="6"/>
      <c r="C190" s="16"/>
      <c r="D190" s="2">
        <v>472</v>
      </c>
      <c r="E190" s="1" t="s">
        <v>30</v>
      </c>
      <c r="F190" s="12">
        <v>100000</v>
      </c>
    </row>
    <row r="191" spans="1:6">
      <c r="A191" s="6"/>
      <c r="B191" s="6"/>
      <c r="C191" s="6"/>
      <c r="D191" s="1"/>
      <c r="E191" s="1"/>
      <c r="F191" s="13">
        <f t="shared" ref="F191" si="2">SUM(F190)</f>
        <v>100000</v>
      </c>
    </row>
    <row r="192" spans="1:6">
      <c r="A192" s="6"/>
      <c r="B192" s="6"/>
      <c r="C192" s="16"/>
      <c r="D192" s="1"/>
      <c r="E192" s="36" t="s">
        <v>136</v>
      </c>
      <c r="F192" s="12"/>
    </row>
    <row r="193" spans="1:6" ht="30">
      <c r="A193" s="6"/>
      <c r="B193" s="6"/>
      <c r="C193" s="16" t="s">
        <v>74</v>
      </c>
      <c r="D193" s="1"/>
      <c r="E193" s="77" t="s">
        <v>105</v>
      </c>
      <c r="F193" s="12"/>
    </row>
    <row r="194" spans="1:6">
      <c r="A194" s="6"/>
      <c r="B194" s="6"/>
      <c r="C194" s="6"/>
      <c r="D194" s="2">
        <v>472</v>
      </c>
      <c r="E194" s="1" t="s">
        <v>30</v>
      </c>
      <c r="F194" s="64">
        <v>4300000</v>
      </c>
    </row>
    <row r="195" spans="1:6">
      <c r="A195" s="6"/>
      <c r="B195" s="6"/>
      <c r="C195" s="6"/>
      <c r="D195" s="2">
        <v>481</v>
      </c>
      <c r="E195" s="1" t="s">
        <v>9</v>
      </c>
      <c r="F195" s="64">
        <v>3850000</v>
      </c>
    </row>
    <row r="196" spans="1:6">
      <c r="A196" s="6"/>
      <c r="B196" s="6"/>
      <c r="C196" s="6"/>
      <c r="D196" s="1"/>
      <c r="E196" s="1"/>
      <c r="F196" s="96">
        <f>SUM(F194:F195)</f>
        <v>8150000</v>
      </c>
    </row>
    <row r="197" spans="1:6">
      <c r="A197" s="6"/>
      <c r="B197" s="6"/>
      <c r="C197" s="16"/>
      <c r="D197" s="1"/>
      <c r="E197" s="36" t="s">
        <v>93</v>
      </c>
      <c r="F197" s="12"/>
    </row>
    <row r="198" spans="1:6">
      <c r="A198" s="6"/>
      <c r="B198" s="6"/>
      <c r="C198" s="16" t="s">
        <v>72</v>
      </c>
      <c r="D198" s="1"/>
      <c r="E198" s="78" t="s">
        <v>31</v>
      </c>
      <c r="F198" s="12"/>
    </row>
    <row r="199" spans="1:6">
      <c r="A199" s="6"/>
      <c r="B199" s="6"/>
      <c r="C199" s="16"/>
      <c r="D199" s="2">
        <v>472</v>
      </c>
      <c r="E199" s="1" t="s">
        <v>238</v>
      </c>
      <c r="F199" s="64">
        <v>19000000</v>
      </c>
    </row>
    <row r="200" spans="1:6">
      <c r="A200" s="6"/>
      <c r="B200" s="6"/>
      <c r="C200" s="16"/>
      <c r="D200" s="2"/>
      <c r="E200" s="1"/>
      <c r="F200" s="96">
        <f>SUM(F199)</f>
        <v>19000000</v>
      </c>
    </row>
    <row r="201" spans="1:6">
      <c r="A201" s="6"/>
      <c r="B201" s="6"/>
      <c r="C201" s="16" t="s">
        <v>73</v>
      </c>
      <c r="D201" s="2"/>
      <c r="E201" s="78" t="s">
        <v>32</v>
      </c>
      <c r="F201" s="12"/>
    </row>
    <row r="202" spans="1:6">
      <c r="A202" s="6"/>
      <c r="B202" s="6"/>
      <c r="C202" s="16"/>
      <c r="D202" s="2">
        <v>421</v>
      </c>
      <c r="E202" s="1" t="s">
        <v>5</v>
      </c>
      <c r="F202" s="64">
        <v>550000</v>
      </c>
    </row>
    <row r="203" spans="1:6">
      <c r="A203" s="6"/>
      <c r="B203" s="6"/>
      <c r="C203" s="16"/>
      <c r="D203" s="2">
        <v>425</v>
      </c>
      <c r="E203" s="1" t="s">
        <v>11</v>
      </c>
      <c r="F203" s="64">
        <v>60000</v>
      </c>
    </row>
    <row r="204" spans="1:6">
      <c r="A204" s="6"/>
      <c r="B204" s="6"/>
      <c r="C204" s="16"/>
      <c r="D204" s="2">
        <v>426</v>
      </c>
      <c r="E204" s="1" t="s">
        <v>12</v>
      </c>
      <c r="F204" s="64">
        <v>90000</v>
      </c>
    </row>
    <row r="205" spans="1:6">
      <c r="A205" s="6"/>
      <c r="B205" s="6"/>
      <c r="C205" s="6"/>
      <c r="D205" s="1"/>
      <c r="E205" s="1"/>
      <c r="F205" s="96">
        <f>SUM(F202:F204)</f>
        <v>700000</v>
      </c>
    </row>
    <row r="206" spans="1:6" ht="30">
      <c r="A206" s="6"/>
      <c r="B206" s="6"/>
      <c r="C206" s="16" t="s">
        <v>74</v>
      </c>
      <c r="D206" s="1"/>
      <c r="E206" s="31" t="s">
        <v>202</v>
      </c>
      <c r="F206" s="13"/>
    </row>
    <row r="207" spans="1:6">
      <c r="A207" s="6"/>
      <c r="B207" s="6"/>
      <c r="C207" s="6"/>
      <c r="D207" s="1">
        <v>472</v>
      </c>
      <c r="E207" s="1" t="s">
        <v>81</v>
      </c>
      <c r="F207" s="64">
        <v>3000000</v>
      </c>
    </row>
    <row r="208" spans="1:6">
      <c r="A208" s="6"/>
      <c r="B208" s="6"/>
      <c r="C208" s="6"/>
      <c r="D208" s="1"/>
      <c r="E208" s="1"/>
      <c r="F208" s="96">
        <f>SUM(F207)</f>
        <v>3000000</v>
      </c>
    </row>
    <row r="209" spans="1:6">
      <c r="A209" s="6"/>
      <c r="B209" s="6"/>
      <c r="C209" s="6"/>
      <c r="D209" s="1"/>
      <c r="E209" s="1"/>
      <c r="F209" s="13"/>
    </row>
    <row r="210" spans="1:6">
      <c r="A210" s="6"/>
      <c r="B210" s="6"/>
      <c r="C210" s="6"/>
      <c r="D210" s="1"/>
      <c r="E210" s="20" t="s">
        <v>194</v>
      </c>
      <c r="F210" s="21">
        <f>F180+F184+F188+F191+F196+F200+F205+F208</f>
        <v>31900000</v>
      </c>
    </row>
    <row r="211" spans="1:6">
      <c r="A211" s="6"/>
      <c r="B211" s="6"/>
      <c r="C211" s="6"/>
      <c r="D211" s="1"/>
      <c r="E211" s="25"/>
      <c r="F211" s="12"/>
    </row>
    <row r="212" spans="1:6">
      <c r="A212" s="6"/>
      <c r="B212" s="6"/>
      <c r="C212" s="6"/>
      <c r="D212" s="1"/>
      <c r="E212" s="5" t="s">
        <v>88</v>
      </c>
      <c r="F212" s="12"/>
    </row>
    <row r="213" spans="1:6">
      <c r="A213" s="6"/>
      <c r="B213" s="6"/>
      <c r="C213" s="6"/>
      <c r="D213" s="1"/>
      <c r="E213" s="76" t="s">
        <v>137</v>
      </c>
      <c r="F213" s="12"/>
    </row>
    <row r="214" spans="1:6">
      <c r="A214" s="6"/>
      <c r="B214" s="6"/>
      <c r="C214" s="6">
        <v>721</v>
      </c>
      <c r="D214" s="1"/>
      <c r="E214" s="75" t="s">
        <v>163</v>
      </c>
      <c r="F214" s="12"/>
    </row>
    <row r="215" spans="1:6">
      <c r="A215" s="6"/>
      <c r="B215" s="6"/>
      <c r="C215" s="6"/>
      <c r="D215" s="2">
        <v>424</v>
      </c>
      <c r="E215" s="1" t="s">
        <v>22</v>
      </c>
      <c r="F215" s="64">
        <v>1000000</v>
      </c>
    </row>
    <row r="216" spans="1:6">
      <c r="A216" s="6"/>
      <c r="B216" s="6"/>
      <c r="C216" s="6"/>
      <c r="D216" s="2"/>
      <c r="E216" s="1"/>
      <c r="F216" s="96">
        <f>SUM(F215)</f>
        <v>1000000</v>
      </c>
    </row>
    <row r="217" spans="1:6" ht="30">
      <c r="A217" s="6"/>
      <c r="B217" s="6"/>
      <c r="C217" s="6"/>
      <c r="D217" s="2"/>
      <c r="E217" s="31" t="s">
        <v>162</v>
      </c>
      <c r="F217" s="12"/>
    </row>
    <row r="218" spans="1:6">
      <c r="A218" s="6"/>
      <c r="B218" s="6"/>
      <c r="C218" s="6">
        <v>722</v>
      </c>
      <c r="D218" s="2"/>
      <c r="E218" s="77" t="s">
        <v>164</v>
      </c>
      <c r="F218" s="12"/>
    </row>
    <row r="219" spans="1:6">
      <c r="A219" s="6"/>
      <c r="B219" s="6"/>
      <c r="C219" s="6"/>
      <c r="D219" s="2">
        <v>424</v>
      </c>
      <c r="E219" s="1" t="s">
        <v>22</v>
      </c>
      <c r="F219" s="64">
        <v>1500000</v>
      </c>
    </row>
    <row r="220" spans="1:6">
      <c r="A220" s="6"/>
      <c r="B220" s="6"/>
      <c r="C220" s="6"/>
      <c r="D220" s="2"/>
      <c r="E220" s="1"/>
      <c r="F220" s="86">
        <f>SUM(F219)</f>
        <v>1500000</v>
      </c>
    </row>
    <row r="221" spans="1:6">
      <c r="A221" s="6"/>
      <c r="B221" s="6"/>
      <c r="C221" s="6"/>
      <c r="D221" s="1"/>
      <c r="E221" s="20" t="s">
        <v>89</v>
      </c>
      <c r="F221" s="21">
        <f>F216+F220</f>
        <v>2500000</v>
      </c>
    </row>
    <row r="222" spans="1:6">
      <c r="A222" s="6"/>
      <c r="B222" s="6"/>
      <c r="C222" s="6"/>
      <c r="D222" s="1"/>
      <c r="E222" s="1"/>
      <c r="F222" s="12"/>
    </row>
    <row r="223" spans="1:6">
      <c r="A223" s="6"/>
      <c r="B223" s="6"/>
      <c r="C223" s="6"/>
      <c r="D223" s="1"/>
      <c r="E223" s="36" t="s">
        <v>106</v>
      </c>
      <c r="F223" s="12"/>
    </row>
    <row r="224" spans="1:6" ht="30">
      <c r="A224" s="6"/>
      <c r="B224" s="6"/>
      <c r="C224" s="6"/>
      <c r="D224" s="1"/>
      <c r="E224" s="31" t="s">
        <v>107</v>
      </c>
      <c r="F224" s="12"/>
    </row>
    <row r="225" spans="1:6">
      <c r="A225" s="6"/>
      <c r="B225" s="6"/>
      <c r="C225" s="6">
        <v>820</v>
      </c>
      <c r="D225" s="1"/>
      <c r="E225" s="35" t="s">
        <v>108</v>
      </c>
      <c r="F225" s="12"/>
    </row>
    <row r="226" spans="1:6">
      <c r="A226" s="6"/>
      <c r="B226" s="6"/>
      <c r="C226" s="6"/>
      <c r="D226" s="2">
        <v>481</v>
      </c>
      <c r="E226" s="1" t="s">
        <v>9</v>
      </c>
      <c r="F226" s="64">
        <v>16000000</v>
      </c>
    </row>
    <row r="227" spans="1:6">
      <c r="A227" s="6"/>
      <c r="B227" s="6"/>
      <c r="C227" s="6"/>
      <c r="D227" s="2"/>
      <c r="E227" s="1"/>
      <c r="F227" s="12"/>
    </row>
    <row r="228" spans="1:6">
      <c r="A228" s="6"/>
      <c r="B228" s="6"/>
      <c r="C228" s="6">
        <v>840</v>
      </c>
      <c r="D228" s="1"/>
      <c r="E228" s="37" t="s">
        <v>56</v>
      </c>
      <c r="F228" s="12"/>
    </row>
    <row r="229" spans="1:6">
      <c r="A229" s="6"/>
      <c r="B229" s="6"/>
      <c r="C229" s="6"/>
      <c r="D229" s="2">
        <v>481</v>
      </c>
      <c r="E229" s="1" t="s">
        <v>9</v>
      </c>
      <c r="F229" s="64">
        <v>3000000</v>
      </c>
    </row>
    <row r="230" spans="1:6">
      <c r="A230" s="6"/>
      <c r="B230" s="6"/>
      <c r="C230" s="6"/>
      <c r="D230" s="2"/>
      <c r="E230" s="1"/>
      <c r="F230" s="12"/>
    </row>
    <row r="231" spans="1:6">
      <c r="A231" s="6"/>
      <c r="B231" s="6"/>
      <c r="C231" s="6"/>
      <c r="D231" s="2"/>
      <c r="E231" s="39" t="s">
        <v>110</v>
      </c>
      <c r="F231" s="96">
        <f>F226+F229</f>
        <v>19000000</v>
      </c>
    </row>
    <row r="232" spans="1:6">
      <c r="A232" s="6"/>
      <c r="B232" s="6"/>
      <c r="C232" s="6"/>
      <c r="D232" s="2"/>
      <c r="E232" s="1"/>
      <c r="F232" s="12"/>
    </row>
    <row r="233" spans="1:6" ht="45">
      <c r="A233" s="6"/>
      <c r="B233" s="6"/>
      <c r="C233" s="6"/>
      <c r="D233" s="2"/>
      <c r="E233" s="31" t="s">
        <v>111</v>
      </c>
      <c r="F233" s="12"/>
    </row>
    <row r="234" spans="1:6">
      <c r="A234" s="6"/>
      <c r="B234" s="6"/>
      <c r="C234" s="6">
        <v>820</v>
      </c>
      <c r="D234" s="2"/>
      <c r="E234" s="35" t="s">
        <v>108</v>
      </c>
      <c r="F234" s="12"/>
    </row>
    <row r="235" spans="1:6">
      <c r="A235" s="6"/>
      <c r="B235" s="6"/>
      <c r="C235" s="6"/>
      <c r="D235" s="2">
        <v>4631</v>
      </c>
      <c r="E235" s="1" t="s">
        <v>33</v>
      </c>
      <c r="F235" s="105">
        <v>800000</v>
      </c>
    </row>
    <row r="236" spans="1:6">
      <c r="A236" s="6"/>
      <c r="B236" s="6"/>
      <c r="C236" s="6"/>
      <c r="D236" s="2"/>
      <c r="E236" s="39" t="s">
        <v>110</v>
      </c>
      <c r="F236" s="96">
        <f>SUM(F235)</f>
        <v>800000</v>
      </c>
    </row>
    <row r="237" spans="1:6">
      <c r="A237" s="6"/>
      <c r="B237" s="6"/>
      <c r="C237" s="6"/>
      <c r="D237" s="2"/>
      <c r="E237" s="39"/>
      <c r="F237" s="12"/>
    </row>
    <row r="238" spans="1:6" ht="45">
      <c r="A238" s="6"/>
      <c r="B238" s="6"/>
      <c r="C238" s="6"/>
      <c r="D238" s="2"/>
      <c r="E238" s="31" t="s">
        <v>112</v>
      </c>
      <c r="F238" s="12"/>
    </row>
    <row r="239" spans="1:6">
      <c r="A239" s="6"/>
      <c r="B239" s="6"/>
      <c r="C239" s="6">
        <v>830</v>
      </c>
      <c r="D239" s="2"/>
      <c r="E239" s="37" t="s">
        <v>113</v>
      </c>
      <c r="F239" s="12"/>
    </row>
    <row r="240" spans="1:6">
      <c r="A240" s="6"/>
      <c r="B240" s="6"/>
      <c r="C240" s="6"/>
      <c r="D240" s="2">
        <v>423</v>
      </c>
      <c r="E240" s="40" t="s">
        <v>7</v>
      </c>
      <c r="F240" s="64">
        <v>15000000</v>
      </c>
    </row>
    <row r="241" spans="1:6">
      <c r="A241" s="6"/>
      <c r="B241" s="6"/>
      <c r="C241" s="6"/>
      <c r="D241" s="2"/>
      <c r="E241" s="39" t="s">
        <v>110</v>
      </c>
      <c r="F241" s="96">
        <f>SUM(F240)</f>
        <v>15000000</v>
      </c>
    </row>
    <row r="242" spans="1:6">
      <c r="A242" s="6"/>
      <c r="B242" s="6"/>
      <c r="C242" s="6"/>
      <c r="D242" s="2"/>
      <c r="E242" s="39"/>
      <c r="F242" s="13"/>
    </row>
    <row r="243" spans="1:6">
      <c r="A243" s="6"/>
      <c r="B243" s="6"/>
      <c r="C243" s="6"/>
      <c r="D243" s="2"/>
      <c r="E243" s="20" t="s">
        <v>114</v>
      </c>
      <c r="F243" s="21">
        <f>F231+F236+F241</f>
        <v>34800000</v>
      </c>
    </row>
    <row r="244" spans="1:6">
      <c r="A244" s="6"/>
      <c r="B244" s="6"/>
      <c r="C244" s="6"/>
      <c r="D244" s="1"/>
      <c r="E244" s="1"/>
      <c r="F244" s="12"/>
    </row>
    <row r="245" spans="1:6">
      <c r="A245" s="6"/>
      <c r="B245" s="6"/>
      <c r="C245" s="6"/>
      <c r="D245" s="1"/>
      <c r="E245" s="5" t="s">
        <v>34</v>
      </c>
      <c r="F245" s="12"/>
    </row>
    <row r="246" spans="1:6" ht="30">
      <c r="A246" s="6"/>
      <c r="B246" s="6"/>
      <c r="C246" s="6"/>
      <c r="D246" s="1"/>
      <c r="E246" s="4" t="s">
        <v>115</v>
      </c>
      <c r="F246" s="12"/>
    </row>
    <row r="247" spans="1:6">
      <c r="A247" s="6"/>
      <c r="B247" s="6"/>
      <c r="C247" s="6">
        <v>810</v>
      </c>
      <c r="D247" s="1"/>
      <c r="E247" s="77" t="s">
        <v>148</v>
      </c>
      <c r="F247" s="12"/>
    </row>
    <row r="248" spans="1:6">
      <c r="A248" s="6"/>
      <c r="B248" s="6"/>
      <c r="C248" s="6"/>
      <c r="D248" s="2">
        <v>481</v>
      </c>
      <c r="E248" s="1" t="s">
        <v>9</v>
      </c>
      <c r="F248" s="64">
        <v>48500000</v>
      </c>
    </row>
    <row r="249" spans="1:6">
      <c r="A249" s="6"/>
      <c r="B249" s="6"/>
      <c r="C249" s="6"/>
      <c r="D249" s="1"/>
      <c r="E249" s="1"/>
      <c r="F249" s="96">
        <f>SUM(F248)</f>
        <v>48500000</v>
      </c>
    </row>
    <row r="250" spans="1:6">
      <c r="A250" s="6"/>
      <c r="B250" s="6"/>
      <c r="C250" s="6"/>
      <c r="D250" s="1"/>
      <c r="E250" s="5" t="s">
        <v>92</v>
      </c>
      <c r="F250" s="12"/>
    </row>
    <row r="251" spans="1:6" ht="30">
      <c r="A251" s="6"/>
      <c r="B251" s="6"/>
      <c r="C251" s="6">
        <v>860</v>
      </c>
      <c r="D251" s="1"/>
      <c r="E251" s="77" t="s">
        <v>109</v>
      </c>
      <c r="F251" s="12"/>
    </row>
    <row r="252" spans="1:6">
      <c r="A252" s="6"/>
      <c r="B252" s="6"/>
      <c r="C252" s="6"/>
      <c r="D252" s="2">
        <v>423</v>
      </c>
      <c r="E252" s="1" t="s">
        <v>7</v>
      </c>
      <c r="F252" s="64">
        <v>300000</v>
      </c>
    </row>
    <row r="253" spans="1:6">
      <c r="A253" s="6"/>
      <c r="B253" s="6"/>
      <c r="C253" s="6"/>
      <c r="D253" s="2">
        <v>424</v>
      </c>
      <c r="E253" s="1" t="s">
        <v>22</v>
      </c>
      <c r="F253" s="64">
        <v>200000</v>
      </c>
    </row>
    <row r="254" spans="1:6">
      <c r="A254" s="6"/>
      <c r="B254" s="6"/>
      <c r="C254" s="6"/>
      <c r="D254" s="2"/>
      <c r="E254" s="1"/>
      <c r="F254" s="86">
        <f>SUM(F252:F253)</f>
        <v>500000</v>
      </c>
    </row>
    <row r="255" spans="1:6">
      <c r="A255" s="6"/>
      <c r="B255" s="6"/>
      <c r="C255" s="6"/>
      <c r="D255" s="1"/>
      <c r="E255" s="20" t="s">
        <v>75</v>
      </c>
      <c r="F255" s="21">
        <f>F249+F254</f>
        <v>49000000</v>
      </c>
    </row>
    <row r="256" spans="1:6" ht="15.75">
      <c r="A256" s="6"/>
      <c r="B256" s="6"/>
      <c r="C256" s="6"/>
      <c r="D256" s="1"/>
      <c r="E256" s="19" t="s">
        <v>151</v>
      </c>
      <c r="F256" s="13">
        <f>F84+F129+F141+F153+F174+F210+F221+F243+F255</f>
        <v>555122800</v>
      </c>
    </row>
    <row r="257" spans="1:6" ht="15.75">
      <c r="A257" s="6"/>
      <c r="B257" s="6"/>
      <c r="C257" s="6"/>
      <c r="D257" s="1"/>
      <c r="E257" s="93"/>
      <c r="F257" s="13"/>
    </row>
    <row r="258" spans="1:6">
      <c r="A258" s="6"/>
      <c r="B258" s="6"/>
      <c r="C258" s="6"/>
      <c r="D258" s="1"/>
      <c r="E258" s="1"/>
      <c r="F258" s="12"/>
    </row>
    <row r="259" spans="1:6">
      <c r="A259" s="6"/>
      <c r="B259" s="6"/>
      <c r="C259" s="6"/>
      <c r="D259" s="1"/>
      <c r="E259" s="3" t="s">
        <v>35</v>
      </c>
      <c r="F259" s="12"/>
    </row>
    <row r="260" spans="1:6">
      <c r="A260" s="6"/>
      <c r="B260" s="6"/>
      <c r="C260" s="6"/>
      <c r="D260" s="1"/>
      <c r="E260" s="5" t="s">
        <v>95</v>
      </c>
      <c r="F260" s="12"/>
    </row>
    <row r="261" spans="1:6">
      <c r="A261" s="6"/>
      <c r="B261" s="6"/>
      <c r="C261" s="6"/>
      <c r="D261" s="1"/>
      <c r="E261" s="5" t="s">
        <v>244</v>
      </c>
      <c r="F261" s="64"/>
    </row>
    <row r="262" spans="1:6">
      <c r="A262" s="6"/>
      <c r="B262" s="6"/>
      <c r="C262" s="6">
        <v>130</v>
      </c>
      <c r="D262" s="1"/>
      <c r="E262" s="78" t="s">
        <v>179</v>
      </c>
      <c r="F262" s="64"/>
    </row>
    <row r="263" spans="1:6">
      <c r="A263" s="6"/>
      <c r="B263" s="6"/>
      <c r="C263" s="6"/>
      <c r="D263" s="2">
        <v>411</v>
      </c>
      <c r="E263" s="1" t="s">
        <v>3</v>
      </c>
      <c r="F263" s="64">
        <v>47254500</v>
      </c>
    </row>
    <row r="264" spans="1:6">
      <c r="A264" s="6"/>
      <c r="B264" s="6"/>
      <c r="C264" s="6"/>
      <c r="D264" s="2">
        <v>412</v>
      </c>
      <c r="E264" s="1" t="s">
        <v>4</v>
      </c>
      <c r="F264" s="64">
        <v>8104200</v>
      </c>
    </row>
    <row r="265" spans="1:6">
      <c r="A265" s="6"/>
      <c r="B265" s="6"/>
      <c r="C265" s="6"/>
      <c r="D265" s="2">
        <v>414</v>
      </c>
      <c r="E265" s="1" t="s">
        <v>36</v>
      </c>
      <c r="F265" s="64">
        <v>5890000</v>
      </c>
    </row>
    <row r="266" spans="1:6">
      <c r="A266" s="6"/>
      <c r="B266" s="6"/>
      <c r="C266" s="6"/>
      <c r="D266" s="2">
        <v>415</v>
      </c>
      <c r="E266" s="1" t="s">
        <v>37</v>
      </c>
      <c r="F266" s="64">
        <v>2000000</v>
      </c>
    </row>
    <row r="267" spans="1:6">
      <c r="A267" s="6"/>
      <c r="B267" s="6"/>
      <c r="C267" s="6"/>
      <c r="D267" s="2">
        <v>416</v>
      </c>
      <c r="E267" t="s">
        <v>38</v>
      </c>
      <c r="F267" s="12">
        <v>610000</v>
      </c>
    </row>
    <row r="268" spans="1:6">
      <c r="A268" s="6"/>
      <c r="B268" s="6"/>
      <c r="C268" s="6"/>
      <c r="D268" s="2">
        <v>421</v>
      </c>
      <c r="E268" s="1" t="s">
        <v>5</v>
      </c>
      <c r="F268" s="64">
        <v>17820000</v>
      </c>
    </row>
    <row r="269" spans="1:6">
      <c r="A269" s="6"/>
      <c r="B269" s="6"/>
      <c r="C269" s="6"/>
      <c r="D269" s="2">
        <v>422</v>
      </c>
      <c r="E269" s="1" t="s">
        <v>6</v>
      </c>
      <c r="F269" s="64">
        <v>800000</v>
      </c>
    </row>
    <row r="270" spans="1:6">
      <c r="A270" s="6"/>
      <c r="B270" s="6"/>
      <c r="C270" s="6"/>
      <c r="D270" s="2">
        <v>423</v>
      </c>
      <c r="E270" s="1" t="s">
        <v>7</v>
      </c>
      <c r="F270" s="64">
        <v>16020000</v>
      </c>
    </row>
    <row r="271" spans="1:6">
      <c r="A271" s="6"/>
      <c r="B271" s="6"/>
      <c r="C271" s="6"/>
      <c r="D271" s="2">
        <v>424</v>
      </c>
      <c r="E271" s="1" t="s">
        <v>22</v>
      </c>
      <c r="F271" s="64">
        <v>1850000</v>
      </c>
    </row>
    <row r="272" spans="1:6">
      <c r="A272" s="6"/>
      <c r="B272" s="6"/>
      <c r="C272" s="6"/>
      <c r="D272" s="2">
        <v>425</v>
      </c>
      <c r="E272" s="1" t="s">
        <v>11</v>
      </c>
      <c r="F272" s="64">
        <v>11100000</v>
      </c>
    </row>
    <row r="273" spans="1:6">
      <c r="A273" s="6"/>
      <c r="B273" s="6"/>
      <c r="C273" s="6"/>
      <c r="D273" s="2">
        <v>426</v>
      </c>
      <c r="E273" s="1" t="s">
        <v>12</v>
      </c>
      <c r="F273" s="64">
        <v>9555500</v>
      </c>
    </row>
    <row r="274" spans="1:6">
      <c r="A274" s="6"/>
      <c r="B274" s="6"/>
      <c r="C274" s="6"/>
      <c r="D274" s="2">
        <v>465</v>
      </c>
      <c r="E274" s="1" t="s">
        <v>8</v>
      </c>
      <c r="F274" s="64">
        <v>5300000</v>
      </c>
    </row>
    <row r="275" spans="1:6">
      <c r="A275" s="6"/>
      <c r="B275" s="6"/>
      <c r="C275" s="6"/>
      <c r="D275" s="2">
        <v>481</v>
      </c>
      <c r="E275" s="1" t="s">
        <v>9</v>
      </c>
      <c r="F275" s="64">
        <v>1600000</v>
      </c>
    </row>
    <row r="276" spans="1:6">
      <c r="A276" s="6"/>
      <c r="B276" s="6"/>
      <c r="C276" s="6"/>
      <c r="D276" s="2">
        <v>482</v>
      </c>
      <c r="E276" s="1" t="s">
        <v>14</v>
      </c>
      <c r="F276" s="64">
        <v>3500000</v>
      </c>
    </row>
    <row r="277" spans="1:6">
      <c r="A277" s="6"/>
      <c r="B277" s="6"/>
      <c r="C277" s="6"/>
      <c r="D277" s="2">
        <v>483</v>
      </c>
      <c r="E277" s="1" t="s">
        <v>15</v>
      </c>
      <c r="F277" s="64">
        <v>1000</v>
      </c>
    </row>
    <row r="278" spans="1:6" ht="30">
      <c r="A278" s="6"/>
      <c r="B278" s="6"/>
      <c r="C278" s="6"/>
      <c r="D278" s="2">
        <v>484</v>
      </c>
      <c r="E278" s="7" t="s">
        <v>85</v>
      </c>
      <c r="F278" s="64">
        <v>6001000</v>
      </c>
    </row>
    <row r="279" spans="1:6" ht="30">
      <c r="A279" s="6"/>
      <c r="B279" s="6"/>
      <c r="C279" s="6"/>
      <c r="D279" s="2">
        <v>485</v>
      </c>
      <c r="E279" s="8" t="s">
        <v>39</v>
      </c>
      <c r="F279" s="12">
        <v>200000</v>
      </c>
    </row>
    <row r="280" spans="1:6">
      <c r="A280" s="6"/>
      <c r="B280" s="6"/>
      <c r="C280" s="6"/>
      <c r="D280" s="2">
        <v>511</v>
      </c>
      <c r="E280" s="23" t="s">
        <v>19</v>
      </c>
      <c r="F280" s="64">
        <v>9000000</v>
      </c>
    </row>
    <row r="281" spans="1:6">
      <c r="A281" s="6"/>
      <c r="B281" s="6"/>
      <c r="C281" s="6"/>
      <c r="D281" s="2">
        <v>512</v>
      </c>
      <c r="E281" s="1" t="s">
        <v>24</v>
      </c>
      <c r="F281" s="64">
        <v>2250000</v>
      </c>
    </row>
    <row r="282" spans="1:6">
      <c r="A282" s="6"/>
      <c r="B282" s="6"/>
      <c r="C282" s="6"/>
      <c r="D282" s="2">
        <v>515</v>
      </c>
      <c r="E282" s="1" t="s">
        <v>40</v>
      </c>
      <c r="F282" s="64">
        <v>350000</v>
      </c>
    </row>
    <row r="283" spans="1:6">
      <c r="A283" s="6"/>
      <c r="B283" s="6"/>
      <c r="C283" s="6"/>
      <c r="D283" s="2">
        <v>541</v>
      </c>
      <c r="E283" s="1" t="s">
        <v>41</v>
      </c>
      <c r="F283" s="64">
        <v>2800000</v>
      </c>
    </row>
    <row r="284" spans="1:6">
      <c r="A284" s="6"/>
      <c r="B284" s="6"/>
      <c r="C284" s="6"/>
      <c r="D284" s="1"/>
      <c r="E284" s="1"/>
      <c r="F284" s="96">
        <f>SUM(F263:F283)</f>
        <v>152006200</v>
      </c>
    </row>
    <row r="285" spans="1:6">
      <c r="A285" s="6"/>
      <c r="B285" s="6"/>
      <c r="C285" s="6"/>
      <c r="D285" s="1"/>
      <c r="E285" s="1"/>
      <c r="F285" s="12"/>
    </row>
    <row r="286" spans="1:6">
      <c r="A286" s="6"/>
      <c r="B286" s="6"/>
      <c r="C286" s="6">
        <v>112</v>
      </c>
      <c r="D286" s="1"/>
      <c r="E286" s="5" t="s">
        <v>116</v>
      </c>
      <c r="F286" s="12"/>
    </row>
    <row r="287" spans="1:6">
      <c r="A287" s="6"/>
      <c r="B287" s="6"/>
      <c r="C287" s="6"/>
      <c r="D287" s="2">
        <v>49912</v>
      </c>
      <c r="E287" s="1" t="s">
        <v>43</v>
      </c>
      <c r="F287" s="64">
        <v>10000000</v>
      </c>
    </row>
    <row r="288" spans="1:6">
      <c r="A288" s="6"/>
      <c r="B288" s="6"/>
      <c r="C288" s="6"/>
      <c r="D288" s="1"/>
      <c r="E288" s="1"/>
      <c r="F288" s="13">
        <f t="shared" ref="F288" si="3">SUM(F287:F287)</f>
        <v>10000000</v>
      </c>
    </row>
    <row r="289" spans="1:6">
      <c r="A289" s="6"/>
      <c r="B289" s="6"/>
      <c r="C289" s="6"/>
      <c r="D289" s="1"/>
      <c r="E289" s="1"/>
      <c r="F289" s="12"/>
    </row>
    <row r="290" spans="1:6">
      <c r="A290" s="6"/>
      <c r="B290" s="6"/>
      <c r="C290" s="6">
        <v>112</v>
      </c>
      <c r="D290" s="1"/>
      <c r="E290" s="9" t="s">
        <v>117</v>
      </c>
      <c r="F290" s="12"/>
    </row>
    <row r="291" spans="1:6">
      <c r="A291" s="6"/>
      <c r="B291" s="6"/>
      <c r="C291" s="6"/>
      <c r="D291" s="2">
        <v>49911</v>
      </c>
      <c r="E291" s="1" t="s">
        <v>42</v>
      </c>
      <c r="F291" s="64">
        <v>2000000</v>
      </c>
    </row>
    <row r="292" spans="1:6">
      <c r="A292" s="6"/>
      <c r="B292" s="6"/>
      <c r="C292" s="6"/>
      <c r="D292" s="1"/>
      <c r="E292" s="1"/>
      <c r="F292" s="96">
        <f>SUM(F291)</f>
        <v>2000000</v>
      </c>
    </row>
    <row r="293" spans="1:6">
      <c r="A293" s="6"/>
      <c r="B293" s="6"/>
      <c r="C293" s="6">
        <v>360</v>
      </c>
      <c r="D293" s="1"/>
      <c r="E293" s="5" t="s">
        <v>118</v>
      </c>
      <c r="F293" s="12"/>
    </row>
    <row r="294" spans="1:6">
      <c r="A294" s="6"/>
      <c r="B294" s="6"/>
      <c r="C294" s="6"/>
      <c r="D294" s="2">
        <v>423</v>
      </c>
      <c r="E294" s="1" t="s">
        <v>7</v>
      </c>
      <c r="F294" s="28">
        <v>700000</v>
      </c>
    </row>
    <row r="295" spans="1:6">
      <c r="A295" s="6"/>
      <c r="B295" s="6"/>
      <c r="C295" s="6"/>
      <c r="D295" s="2">
        <v>424</v>
      </c>
      <c r="E295" s="1" t="s">
        <v>22</v>
      </c>
      <c r="F295" s="28">
        <v>1800000</v>
      </c>
    </row>
    <row r="296" spans="1:6">
      <c r="A296" s="6"/>
      <c r="B296" s="6"/>
      <c r="C296" s="6"/>
      <c r="D296" s="2">
        <v>426</v>
      </c>
      <c r="E296" s="1" t="s">
        <v>12</v>
      </c>
      <c r="F296" s="28">
        <v>500000</v>
      </c>
    </row>
    <row r="297" spans="1:6">
      <c r="A297" s="6"/>
      <c r="B297" s="6"/>
      <c r="C297" s="6"/>
      <c r="D297" s="1"/>
      <c r="E297" s="1"/>
      <c r="F297" s="96">
        <f>SUM(F294:F296)</f>
        <v>3000000</v>
      </c>
    </row>
    <row r="298" spans="1:6">
      <c r="A298" s="6"/>
      <c r="B298" s="6"/>
      <c r="C298" s="6"/>
      <c r="D298" s="1"/>
      <c r="E298" s="1"/>
      <c r="F298" s="13"/>
    </row>
    <row r="299" spans="1:6">
      <c r="A299" s="6"/>
      <c r="B299" s="6"/>
      <c r="C299" s="6"/>
      <c r="D299" s="1"/>
      <c r="E299" s="20" t="s">
        <v>197</v>
      </c>
      <c r="F299" s="21">
        <f>F284+F288+F292+F297</f>
        <v>167006200</v>
      </c>
    </row>
    <row r="300" spans="1:6">
      <c r="A300" s="6"/>
      <c r="B300" s="6"/>
      <c r="C300" s="6"/>
      <c r="D300" s="1"/>
      <c r="E300" s="25"/>
      <c r="F300" s="26"/>
    </row>
    <row r="301" spans="1:6">
      <c r="A301" s="6"/>
      <c r="B301" s="6"/>
      <c r="C301" s="6"/>
      <c r="D301" s="1"/>
      <c r="E301" s="25"/>
      <c r="F301" s="26"/>
    </row>
    <row r="302" spans="1:6">
      <c r="A302" s="6"/>
      <c r="B302" s="6"/>
      <c r="C302" s="6"/>
      <c r="D302" s="1"/>
      <c r="E302" s="3" t="s">
        <v>239</v>
      </c>
      <c r="F302" s="13"/>
    </row>
    <row r="303" spans="1:6">
      <c r="A303" s="6"/>
      <c r="B303" s="6"/>
      <c r="C303" s="6"/>
      <c r="D303" s="1"/>
      <c r="E303" s="95" t="s">
        <v>199</v>
      </c>
      <c r="F303" s="13"/>
    </row>
    <row r="304" spans="1:6">
      <c r="A304" s="6"/>
      <c r="B304" s="6"/>
      <c r="C304" s="6"/>
      <c r="D304" s="1"/>
      <c r="E304" s="95" t="s">
        <v>240</v>
      </c>
      <c r="F304" s="13"/>
    </row>
    <row r="305" spans="1:6">
      <c r="A305" s="6"/>
      <c r="B305" s="6"/>
      <c r="C305" s="6">
        <v>130</v>
      </c>
      <c r="D305" s="1"/>
      <c r="E305" s="82" t="s">
        <v>179</v>
      </c>
      <c r="F305" s="50"/>
    </row>
    <row r="306" spans="1:6">
      <c r="A306" s="6"/>
      <c r="B306" s="6"/>
      <c r="C306" s="6"/>
      <c r="D306" s="2">
        <v>424</v>
      </c>
      <c r="E306" s="1" t="s">
        <v>22</v>
      </c>
      <c r="F306" s="64">
        <v>2000000</v>
      </c>
    </row>
    <row r="307" spans="1:6">
      <c r="A307" s="6"/>
      <c r="B307" s="6"/>
      <c r="C307" s="6"/>
      <c r="D307" s="1"/>
      <c r="E307" s="25"/>
      <c r="F307" s="96">
        <f>SUM(F306)</f>
        <v>2000000</v>
      </c>
    </row>
    <row r="308" spans="1:6">
      <c r="A308" s="6"/>
      <c r="B308" s="6"/>
      <c r="C308" s="6"/>
      <c r="D308" s="1"/>
      <c r="E308" s="89"/>
      <c r="F308" s="33"/>
    </row>
    <row r="309" spans="1:6">
      <c r="A309" s="6"/>
      <c r="B309" s="16"/>
      <c r="C309" s="6"/>
      <c r="D309" s="1"/>
      <c r="E309" s="3" t="s">
        <v>119</v>
      </c>
      <c r="F309" s="12"/>
    </row>
    <row r="310" spans="1:6">
      <c r="A310" s="6"/>
      <c r="B310" s="6"/>
      <c r="C310" s="6"/>
      <c r="D310" s="1"/>
      <c r="E310" s="5" t="s">
        <v>27</v>
      </c>
      <c r="F310" s="12"/>
    </row>
    <row r="311" spans="1:6">
      <c r="A311" s="6"/>
      <c r="B311" s="6"/>
      <c r="C311" s="16"/>
      <c r="D311" s="1"/>
      <c r="E311" s="10" t="s">
        <v>93</v>
      </c>
      <c r="F311" s="12"/>
    </row>
    <row r="312" spans="1:6">
      <c r="A312" s="6"/>
      <c r="B312" s="6"/>
      <c r="C312" s="16" t="s">
        <v>72</v>
      </c>
      <c r="D312" s="1"/>
      <c r="E312" s="77" t="s">
        <v>31</v>
      </c>
      <c r="F312" s="64"/>
    </row>
    <row r="313" spans="1:6">
      <c r="A313" s="6"/>
      <c r="B313" s="6"/>
      <c r="C313" s="6"/>
      <c r="D313" s="2">
        <v>472</v>
      </c>
      <c r="E313" s="32" t="s">
        <v>30</v>
      </c>
      <c r="F313" s="64">
        <v>18000000</v>
      </c>
    </row>
    <row r="314" spans="1:6">
      <c r="A314" s="6"/>
      <c r="B314" s="6"/>
      <c r="C314" s="6"/>
      <c r="D314" s="2"/>
      <c r="E314" s="32"/>
      <c r="F314" s="26">
        <f t="shared" ref="F314" si="4">SUM(F313)</f>
        <v>18000000</v>
      </c>
    </row>
    <row r="315" spans="1:6">
      <c r="A315" s="6"/>
      <c r="B315" s="6"/>
      <c r="C315" s="6"/>
      <c r="D315" s="2"/>
      <c r="E315" s="32"/>
      <c r="F315" s="12"/>
    </row>
    <row r="316" spans="1:6">
      <c r="A316" s="6"/>
      <c r="B316" s="6"/>
      <c r="C316" s="6"/>
      <c r="D316" s="1"/>
      <c r="E316" s="3" t="s">
        <v>120</v>
      </c>
      <c r="F316" s="12"/>
    </row>
    <row r="317" spans="1:6">
      <c r="A317" s="6"/>
      <c r="B317" s="6"/>
      <c r="C317" s="14"/>
      <c r="D317" s="1"/>
      <c r="E317" s="9" t="s">
        <v>127</v>
      </c>
      <c r="F317" s="12"/>
    </row>
    <row r="318" spans="1:6">
      <c r="A318" s="6"/>
      <c r="B318" s="6"/>
      <c r="C318" s="6">
        <v>421</v>
      </c>
      <c r="D318" s="45"/>
      <c r="E318" s="5" t="s">
        <v>130</v>
      </c>
      <c r="F318" s="12"/>
    </row>
    <row r="319" spans="1:6" ht="30">
      <c r="A319" s="6"/>
      <c r="B319" s="6"/>
      <c r="C319" s="6"/>
      <c r="D319" s="2">
        <v>4511</v>
      </c>
      <c r="E319" s="7" t="s">
        <v>23</v>
      </c>
      <c r="F319" s="64">
        <v>40000000</v>
      </c>
    </row>
    <row r="320" spans="1:6">
      <c r="A320" s="6"/>
      <c r="B320" s="6"/>
      <c r="C320" s="6"/>
      <c r="D320" s="1"/>
      <c r="E320" s="1"/>
      <c r="F320" s="26">
        <f t="shared" ref="F320" si="5">SUM(F319)</f>
        <v>40000000</v>
      </c>
    </row>
    <row r="321" spans="1:6">
      <c r="A321" s="6"/>
      <c r="B321" s="6"/>
      <c r="C321" s="6"/>
      <c r="D321" s="2"/>
      <c r="E321" s="32"/>
      <c r="F321" s="12"/>
    </row>
    <row r="322" spans="1:6">
      <c r="A322" s="6"/>
      <c r="B322" s="6"/>
      <c r="C322" s="6"/>
      <c r="D322" s="1"/>
      <c r="E322" s="3" t="s">
        <v>46</v>
      </c>
      <c r="F322" s="12"/>
    </row>
    <row r="323" spans="1:6">
      <c r="A323" s="6"/>
      <c r="B323" s="6"/>
      <c r="C323" s="6"/>
      <c r="D323" s="1"/>
      <c r="E323" s="5" t="s">
        <v>47</v>
      </c>
      <c r="F323" s="12"/>
    </row>
    <row r="324" spans="1:6">
      <c r="A324" s="6"/>
      <c r="B324" s="6"/>
      <c r="C324" s="6"/>
      <c r="D324" s="1"/>
      <c r="E324" s="4" t="s">
        <v>86</v>
      </c>
      <c r="F324" s="12"/>
    </row>
    <row r="325" spans="1:6">
      <c r="A325" s="6"/>
      <c r="B325" s="6"/>
      <c r="C325" s="6">
        <v>560</v>
      </c>
      <c r="D325" s="1"/>
      <c r="E325" s="79" t="s">
        <v>165</v>
      </c>
      <c r="F325" s="12"/>
    </row>
    <row r="326" spans="1:6">
      <c r="A326" s="6"/>
      <c r="B326" s="6"/>
      <c r="C326" s="6"/>
      <c r="D326" s="2">
        <v>423</v>
      </c>
      <c r="E326" s="1" t="s">
        <v>7</v>
      </c>
      <c r="F326" s="64">
        <v>2000000</v>
      </c>
    </row>
    <row r="327" spans="1:6">
      <c r="A327" s="6"/>
      <c r="B327" s="6"/>
      <c r="C327" s="6"/>
      <c r="D327" s="1"/>
      <c r="E327" s="1"/>
      <c r="F327" s="13">
        <f>F326</f>
        <v>2000000</v>
      </c>
    </row>
    <row r="328" spans="1:6">
      <c r="A328" s="6"/>
      <c r="B328" s="6"/>
      <c r="C328" s="6"/>
      <c r="D328" s="2"/>
      <c r="E328" s="32"/>
      <c r="F328" s="12"/>
    </row>
    <row r="329" spans="1:6">
      <c r="A329" s="6">
        <v>5</v>
      </c>
      <c r="B329" s="6">
        <v>5.01</v>
      </c>
      <c r="C329" s="6"/>
      <c r="D329" s="1"/>
      <c r="E329" s="11" t="s">
        <v>44</v>
      </c>
      <c r="F329" s="12"/>
    </row>
    <row r="330" spans="1:6" ht="30">
      <c r="A330" s="6"/>
      <c r="B330" s="6"/>
      <c r="C330" s="6"/>
      <c r="D330" s="1"/>
      <c r="E330" s="4" t="s">
        <v>95</v>
      </c>
      <c r="F330" s="12"/>
    </row>
    <row r="331" spans="1:6">
      <c r="A331" s="6"/>
      <c r="B331" s="6"/>
      <c r="C331" s="6"/>
      <c r="D331" s="1"/>
      <c r="E331" s="4" t="s">
        <v>242</v>
      </c>
      <c r="F331" s="64"/>
    </row>
    <row r="332" spans="1:6" ht="30">
      <c r="A332" s="6"/>
      <c r="B332" s="6"/>
      <c r="C332" s="6">
        <v>160</v>
      </c>
      <c r="D332" s="1"/>
      <c r="E332" s="77" t="s">
        <v>241</v>
      </c>
      <c r="F332" s="64"/>
    </row>
    <row r="333" spans="1:6">
      <c r="A333" s="6"/>
      <c r="B333" s="6"/>
      <c r="C333" s="6"/>
      <c r="D333" s="2">
        <v>411</v>
      </c>
      <c r="E333" s="1" t="s">
        <v>3</v>
      </c>
      <c r="F333" s="64">
        <v>0</v>
      </c>
    </row>
    <row r="334" spans="1:6">
      <c r="A334" s="6"/>
      <c r="B334" s="6"/>
      <c r="C334" s="6"/>
      <c r="D334" s="2">
        <v>412</v>
      </c>
      <c r="E334" s="1" t="s">
        <v>4</v>
      </c>
      <c r="F334" s="64">
        <v>0</v>
      </c>
    </row>
    <row r="335" spans="1:6">
      <c r="A335" s="6"/>
      <c r="B335" s="6"/>
      <c r="C335" s="6"/>
      <c r="D335" s="2">
        <v>421</v>
      </c>
      <c r="E335" s="1" t="s">
        <v>5</v>
      </c>
      <c r="F335" s="64">
        <v>10800000</v>
      </c>
    </row>
    <row r="336" spans="1:6">
      <c r="A336" s="6"/>
      <c r="B336" s="6"/>
      <c r="C336" s="6"/>
      <c r="D336" s="2">
        <v>422</v>
      </c>
      <c r="E336" s="1" t="s">
        <v>6</v>
      </c>
      <c r="F336" s="64">
        <v>20000</v>
      </c>
    </row>
    <row r="337" spans="1:6">
      <c r="A337" s="6"/>
      <c r="B337" s="6"/>
      <c r="C337" s="6"/>
      <c r="D337" s="2">
        <v>423</v>
      </c>
      <c r="E337" s="1" t="s">
        <v>7</v>
      </c>
      <c r="F337" s="64">
        <v>7300000</v>
      </c>
    </row>
    <row r="338" spans="1:6">
      <c r="A338" s="6"/>
      <c r="B338" s="6"/>
      <c r="C338" s="6"/>
      <c r="D338" s="2">
        <v>424</v>
      </c>
      <c r="E338" s="1" t="s">
        <v>22</v>
      </c>
      <c r="F338" s="64">
        <v>500000</v>
      </c>
    </row>
    <row r="339" spans="1:6">
      <c r="A339" s="6"/>
      <c r="B339" s="6"/>
      <c r="C339" s="6"/>
      <c r="D339" s="2">
        <v>425</v>
      </c>
      <c r="E339" s="1" t="s">
        <v>11</v>
      </c>
      <c r="F339" s="64">
        <v>6000000</v>
      </c>
    </row>
    <row r="340" spans="1:6">
      <c r="A340" s="6"/>
      <c r="B340" s="6"/>
      <c r="C340" s="6"/>
      <c r="D340" s="2">
        <v>426</v>
      </c>
      <c r="E340" s="1" t="s">
        <v>12</v>
      </c>
      <c r="F340" s="64">
        <v>700000</v>
      </c>
    </row>
    <row r="341" spans="1:6">
      <c r="A341" s="6"/>
      <c r="B341" s="6"/>
      <c r="C341" s="6"/>
      <c r="D341" s="2">
        <v>482</v>
      </c>
      <c r="E341" s="1" t="s">
        <v>14</v>
      </c>
      <c r="F341" s="64">
        <v>80000</v>
      </c>
    </row>
    <row r="342" spans="1:6">
      <c r="A342" s="6"/>
      <c r="B342" s="6"/>
      <c r="C342" s="6"/>
      <c r="D342" s="2">
        <v>483</v>
      </c>
      <c r="E342" s="1" t="s">
        <v>15</v>
      </c>
      <c r="F342" s="64">
        <v>300000</v>
      </c>
    </row>
    <row r="343" spans="1:6">
      <c r="A343" s="6"/>
      <c r="B343" s="6"/>
      <c r="C343" s="6"/>
      <c r="D343" s="2">
        <v>511</v>
      </c>
      <c r="E343" s="1" t="s">
        <v>19</v>
      </c>
      <c r="F343" s="64">
        <v>0</v>
      </c>
    </row>
    <row r="344" spans="1:6">
      <c r="A344" s="6"/>
      <c r="B344" s="6"/>
      <c r="C344" s="6"/>
      <c r="D344" s="2">
        <v>512</v>
      </c>
      <c r="E344" s="1" t="s">
        <v>24</v>
      </c>
      <c r="F344" s="64">
        <v>300000</v>
      </c>
    </row>
    <row r="345" spans="1:6">
      <c r="A345" s="6"/>
      <c r="B345" s="6"/>
      <c r="C345" s="6"/>
      <c r="D345" s="1"/>
      <c r="E345" s="1"/>
      <c r="F345" s="21">
        <f>SUM(F333:F344)</f>
        <v>26000000</v>
      </c>
    </row>
    <row r="346" spans="1:6">
      <c r="A346" s="6"/>
      <c r="B346" s="6"/>
      <c r="C346" s="6"/>
      <c r="D346" s="1"/>
      <c r="E346" s="1"/>
      <c r="F346" s="12"/>
    </row>
    <row r="347" spans="1:6">
      <c r="A347" s="6">
        <v>5</v>
      </c>
      <c r="B347" s="6">
        <v>5.0199999999999996</v>
      </c>
      <c r="C347" s="6"/>
      <c r="D347" s="1"/>
      <c r="E347" s="11" t="s">
        <v>45</v>
      </c>
      <c r="F347" s="12"/>
    </row>
    <row r="348" spans="1:6">
      <c r="A348" s="6"/>
      <c r="B348" s="6"/>
      <c r="C348" s="6"/>
      <c r="D348" s="1"/>
      <c r="E348" s="5" t="s">
        <v>95</v>
      </c>
      <c r="F348" s="12"/>
    </row>
    <row r="349" spans="1:6">
      <c r="A349" s="6"/>
      <c r="B349" s="6"/>
      <c r="C349" s="6"/>
      <c r="D349" s="1"/>
      <c r="E349" s="5" t="s">
        <v>244</v>
      </c>
      <c r="F349" s="64"/>
    </row>
    <row r="350" spans="1:6">
      <c r="A350" s="6"/>
      <c r="B350" s="6"/>
      <c r="C350" s="6">
        <v>980</v>
      </c>
      <c r="D350" s="1"/>
      <c r="E350" s="78" t="s">
        <v>243</v>
      </c>
      <c r="F350" s="64"/>
    </row>
    <row r="351" spans="1:6">
      <c r="A351" s="6"/>
      <c r="B351" s="6"/>
      <c r="C351" s="6"/>
      <c r="D351" s="2">
        <v>411</v>
      </c>
      <c r="E351" s="1" t="s">
        <v>3</v>
      </c>
      <c r="F351" s="64">
        <v>1473400</v>
      </c>
    </row>
    <row r="352" spans="1:6">
      <c r="A352" s="6"/>
      <c r="B352" s="6"/>
      <c r="C352" s="6"/>
      <c r="D352" s="2">
        <v>412</v>
      </c>
      <c r="E352" s="1" t="s">
        <v>4</v>
      </c>
      <c r="F352" s="64">
        <v>252700</v>
      </c>
    </row>
    <row r="353" spans="1:6">
      <c r="A353" s="6"/>
      <c r="B353" s="6"/>
      <c r="C353" s="6"/>
      <c r="D353" s="2">
        <v>421</v>
      </c>
      <c r="E353" s="1" t="s">
        <v>5</v>
      </c>
      <c r="F353" s="64">
        <v>700000</v>
      </c>
    </row>
    <row r="354" spans="1:6">
      <c r="A354" s="6"/>
      <c r="B354" s="6"/>
      <c r="C354" s="6"/>
      <c r="D354" s="2">
        <v>422</v>
      </c>
      <c r="E354" s="1" t="s">
        <v>6</v>
      </c>
      <c r="F354" s="64">
        <v>150000</v>
      </c>
    </row>
    <row r="355" spans="1:6">
      <c r="A355" s="6"/>
      <c r="B355" s="6"/>
      <c r="C355" s="6"/>
      <c r="D355" s="2">
        <v>423</v>
      </c>
      <c r="E355" s="1" t="s">
        <v>7</v>
      </c>
      <c r="F355" s="64">
        <v>1300000</v>
      </c>
    </row>
    <row r="356" spans="1:6">
      <c r="A356" s="6"/>
      <c r="B356" s="6"/>
      <c r="C356" s="6"/>
      <c r="D356" s="2">
        <v>424</v>
      </c>
      <c r="E356" s="1" t="s">
        <v>22</v>
      </c>
      <c r="F356" s="64">
        <v>3600000</v>
      </c>
    </row>
    <row r="357" spans="1:6">
      <c r="A357" s="6"/>
      <c r="B357" s="6"/>
      <c r="C357" s="6"/>
      <c r="D357" s="2">
        <v>425</v>
      </c>
      <c r="E357" s="1" t="s">
        <v>11</v>
      </c>
      <c r="F357" s="64">
        <v>200000</v>
      </c>
    </row>
    <row r="358" spans="1:6">
      <c r="A358" s="6"/>
      <c r="B358" s="6"/>
      <c r="C358" s="6"/>
      <c r="D358" s="2">
        <v>426</v>
      </c>
      <c r="E358" s="1" t="s">
        <v>12</v>
      </c>
      <c r="F358" s="64">
        <v>200000</v>
      </c>
    </row>
    <row r="359" spans="1:6">
      <c r="A359" s="6"/>
      <c r="B359" s="6"/>
      <c r="C359" s="6"/>
      <c r="D359" s="2">
        <v>465</v>
      </c>
      <c r="E359" s="1" t="s">
        <v>8</v>
      </c>
      <c r="F359" s="64">
        <v>144000</v>
      </c>
    </row>
    <row r="360" spans="1:6">
      <c r="A360" s="6"/>
      <c r="B360" s="6"/>
      <c r="C360" s="6"/>
      <c r="D360" s="2">
        <v>482</v>
      </c>
      <c r="E360" s="1" t="s">
        <v>14</v>
      </c>
      <c r="F360" s="64">
        <v>0</v>
      </c>
    </row>
    <row r="361" spans="1:6">
      <c r="A361" s="6"/>
      <c r="B361" s="6"/>
      <c r="C361" s="6"/>
      <c r="D361" s="2">
        <v>512</v>
      </c>
      <c r="E361" s="1" t="s">
        <v>24</v>
      </c>
      <c r="F361" s="64">
        <v>100000</v>
      </c>
    </row>
    <row r="362" spans="1:6">
      <c r="A362" s="6"/>
      <c r="B362" s="6"/>
      <c r="C362" s="6"/>
      <c r="D362" s="1"/>
      <c r="E362" s="1"/>
      <c r="F362" s="21">
        <f t="shared" ref="F362" si="6">SUM(F351:F361)</f>
        <v>8120100</v>
      </c>
    </row>
    <row r="363" spans="1:6">
      <c r="A363" s="6"/>
      <c r="B363" s="6"/>
      <c r="C363" s="6"/>
      <c r="D363" s="1"/>
      <c r="E363" s="1"/>
      <c r="F363" s="12"/>
    </row>
    <row r="364" spans="1:6">
      <c r="A364" s="6">
        <v>5</v>
      </c>
      <c r="B364" s="6">
        <v>5.03</v>
      </c>
      <c r="C364" s="6"/>
      <c r="D364" s="1"/>
      <c r="E364" s="3" t="s">
        <v>49</v>
      </c>
      <c r="F364" s="12"/>
    </row>
    <row r="365" spans="1:6">
      <c r="A365" s="6"/>
      <c r="B365" s="6"/>
      <c r="C365" s="6"/>
      <c r="D365" s="1"/>
      <c r="E365" s="5" t="s">
        <v>50</v>
      </c>
      <c r="F365" s="12"/>
    </row>
    <row r="366" spans="1:6">
      <c r="A366" s="6"/>
      <c r="B366" s="6"/>
      <c r="C366" s="6"/>
      <c r="D366" s="1"/>
      <c r="E366" s="5" t="s">
        <v>51</v>
      </c>
      <c r="F366" s="12"/>
    </row>
    <row r="367" spans="1:6">
      <c r="A367" s="6"/>
      <c r="B367" s="6"/>
      <c r="C367" s="6">
        <v>473</v>
      </c>
      <c r="D367" s="1"/>
      <c r="E367" s="78" t="s">
        <v>245</v>
      </c>
      <c r="F367" s="64"/>
    </row>
    <row r="368" spans="1:6">
      <c r="A368" s="6"/>
      <c r="B368" s="6"/>
      <c r="C368" s="6"/>
      <c r="D368" s="2">
        <v>411</v>
      </c>
      <c r="E368" s="1" t="s">
        <v>3</v>
      </c>
      <c r="F368" s="64">
        <v>3850500</v>
      </c>
    </row>
    <row r="369" spans="1:6">
      <c r="A369" s="6"/>
      <c r="B369" s="6"/>
      <c r="C369" s="6"/>
      <c r="D369" s="2">
        <v>412</v>
      </c>
      <c r="E369" s="1" t="s">
        <v>4</v>
      </c>
      <c r="F369" s="64">
        <v>660400</v>
      </c>
    </row>
    <row r="370" spans="1:6">
      <c r="A370" s="6"/>
      <c r="B370" s="6"/>
      <c r="C370" s="6"/>
      <c r="D370" s="2">
        <v>414</v>
      </c>
      <c r="E370" s="1" t="s">
        <v>36</v>
      </c>
      <c r="F370" s="64">
        <v>20000</v>
      </c>
    </row>
    <row r="371" spans="1:6">
      <c r="A371" s="6"/>
      <c r="B371" s="6"/>
      <c r="C371" s="6"/>
      <c r="D371" s="2">
        <v>415</v>
      </c>
      <c r="E371" s="1" t="s">
        <v>37</v>
      </c>
      <c r="F371" s="64">
        <v>60000</v>
      </c>
    </row>
    <row r="372" spans="1:6">
      <c r="A372" s="6"/>
      <c r="B372" s="6"/>
      <c r="C372" s="6"/>
      <c r="D372" s="2">
        <v>416</v>
      </c>
      <c r="E372" t="s">
        <v>38</v>
      </c>
      <c r="F372" s="12">
        <v>0</v>
      </c>
    </row>
    <row r="373" spans="1:6">
      <c r="A373" s="6"/>
      <c r="B373" s="6"/>
      <c r="C373" s="6"/>
      <c r="D373" s="2">
        <v>421</v>
      </c>
      <c r="E373" s="1" t="s">
        <v>5</v>
      </c>
      <c r="F373" s="64">
        <v>454000</v>
      </c>
    </row>
    <row r="374" spans="1:6">
      <c r="A374" s="6"/>
      <c r="B374" s="6"/>
      <c r="C374" s="6"/>
      <c r="D374" s="2">
        <v>422</v>
      </c>
      <c r="E374" s="1" t="s">
        <v>6</v>
      </c>
      <c r="F374" s="64">
        <v>110000</v>
      </c>
    </row>
    <row r="375" spans="1:6">
      <c r="A375" s="6"/>
      <c r="B375" s="6"/>
      <c r="C375" s="6"/>
      <c r="D375" s="2">
        <v>423</v>
      </c>
      <c r="E375" s="1" t="s">
        <v>7</v>
      </c>
      <c r="F375" s="64">
        <v>2825000</v>
      </c>
    </row>
    <row r="376" spans="1:6">
      <c r="A376" s="6"/>
      <c r="B376" s="6"/>
      <c r="C376" s="6"/>
      <c r="D376" s="2">
        <v>424</v>
      </c>
      <c r="E376" s="1" t="s">
        <v>22</v>
      </c>
      <c r="F376" s="64">
        <v>479000</v>
      </c>
    </row>
    <row r="377" spans="1:6">
      <c r="A377" s="6"/>
      <c r="B377" s="6"/>
      <c r="C377" s="6"/>
      <c r="D377" s="2">
        <v>425</v>
      </c>
      <c r="E377" s="1" t="s">
        <v>11</v>
      </c>
      <c r="F377" s="64">
        <v>150000</v>
      </c>
    </row>
    <row r="378" spans="1:6">
      <c r="A378" s="6"/>
      <c r="B378" s="6"/>
      <c r="C378" s="6"/>
      <c r="D378" s="2">
        <v>426</v>
      </c>
      <c r="E378" s="1" t="s">
        <v>12</v>
      </c>
      <c r="F378" s="64">
        <v>279000</v>
      </c>
    </row>
    <row r="379" spans="1:6">
      <c r="A379" s="6"/>
      <c r="B379" s="6"/>
      <c r="C379" s="6"/>
      <c r="D379" s="2">
        <v>465</v>
      </c>
      <c r="E379" s="1" t="s">
        <v>8</v>
      </c>
      <c r="F379" s="64">
        <v>387200</v>
      </c>
    </row>
    <row r="380" spans="1:6">
      <c r="A380" s="6"/>
      <c r="B380" s="6"/>
      <c r="C380" s="6"/>
      <c r="D380" s="2">
        <v>482</v>
      </c>
      <c r="E380" s="1" t="s">
        <v>14</v>
      </c>
      <c r="F380" s="64">
        <v>13000</v>
      </c>
    </row>
    <row r="381" spans="1:6">
      <c r="A381" s="6"/>
      <c r="B381" s="6"/>
      <c r="C381" s="6"/>
      <c r="D381" s="2">
        <v>512</v>
      </c>
      <c r="E381" s="1" t="s">
        <v>24</v>
      </c>
      <c r="F381" s="64">
        <v>0</v>
      </c>
    </row>
    <row r="382" spans="1:6">
      <c r="A382" s="6"/>
      <c r="B382" s="6"/>
      <c r="C382" s="6"/>
      <c r="D382" s="2">
        <v>515</v>
      </c>
      <c r="E382" s="1" t="s">
        <v>40</v>
      </c>
      <c r="F382" s="64">
        <v>0</v>
      </c>
    </row>
    <row r="383" spans="1:6">
      <c r="A383" s="6"/>
      <c r="B383" s="6"/>
      <c r="C383" s="6"/>
      <c r="D383" s="1"/>
      <c r="E383" s="1"/>
      <c r="F383" s="96">
        <f>SUM(F368:F382)</f>
        <v>9288100</v>
      </c>
    </row>
    <row r="384" spans="1:6">
      <c r="A384" s="6"/>
      <c r="B384" s="6"/>
      <c r="C384" s="6"/>
      <c r="D384" s="1"/>
      <c r="E384" s="10" t="s">
        <v>246</v>
      </c>
      <c r="F384" s="12"/>
    </row>
    <row r="385" spans="1:6">
      <c r="A385" s="6"/>
      <c r="B385" s="6"/>
      <c r="C385" s="6">
        <v>473</v>
      </c>
      <c r="D385" s="1"/>
      <c r="E385" s="78" t="s">
        <v>245</v>
      </c>
      <c r="F385" s="64"/>
    </row>
    <row r="386" spans="1:6">
      <c r="A386" s="6"/>
      <c r="B386" s="6"/>
      <c r="C386" s="6"/>
      <c r="D386" s="2">
        <v>421</v>
      </c>
      <c r="E386" s="1" t="s">
        <v>5</v>
      </c>
      <c r="F386" s="64">
        <v>15000</v>
      </c>
    </row>
    <row r="387" spans="1:6">
      <c r="A387" s="6"/>
      <c r="B387" s="6"/>
      <c r="C387" s="6"/>
      <c r="D387" s="2">
        <v>422</v>
      </c>
      <c r="E387" s="1" t="s">
        <v>6</v>
      </c>
      <c r="F387" s="64">
        <v>170500</v>
      </c>
    </row>
    <row r="388" spans="1:6">
      <c r="A388" s="6"/>
      <c r="B388" s="6"/>
      <c r="C388" s="6"/>
      <c r="D388" s="2">
        <v>423</v>
      </c>
      <c r="E388" s="1" t="s">
        <v>7</v>
      </c>
      <c r="F388" s="64">
        <v>1604000</v>
      </c>
    </row>
    <row r="389" spans="1:6">
      <c r="A389" s="6"/>
      <c r="B389" s="6"/>
      <c r="C389" s="6"/>
      <c r="D389" s="2">
        <v>424</v>
      </c>
      <c r="E389" s="1" t="s">
        <v>22</v>
      </c>
      <c r="F389" s="64">
        <v>1136000</v>
      </c>
    </row>
    <row r="390" spans="1:6">
      <c r="A390" s="6"/>
      <c r="B390" s="6"/>
      <c r="C390" s="6"/>
      <c r="D390" s="2">
        <v>426</v>
      </c>
      <c r="E390" s="1" t="s">
        <v>12</v>
      </c>
      <c r="F390" s="64">
        <v>332000</v>
      </c>
    </row>
    <row r="391" spans="1:6">
      <c r="A391" s="6"/>
      <c r="B391" s="6"/>
      <c r="C391" s="6"/>
      <c r="D391" s="1"/>
      <c r="E391" s="1"/>
      <c r="F391" s="13">
        <f>SUM(F386:F390)</f>
        <v>3257500</v>
      </c>
    </row>
    <row r="392" spans="1:6">
      <c r="A392" s="6"/>
      <c r="B392" s="6"/>
      <c r="C392" s="6"/>
      <c r="D392" s="1"/>
      <c r="E392" s="20" t="s">
        <v>76</v>
      </c>
      <c r="F392" s="21">
        <f>F383+F391</f>
        <v>12545600</v>
      </c>
    </row>
    <row r="393" spans="1:6">
      <c r="A393" s="6"/>
      <c r="B393" s="6"/>
      <c r="C393" s="6"/>
      <c r="D393" s="1"/>
      <c r="E393" s="25"/>
      <c r="F393" s="12"/>
    </row>
    <row r="394" spans="1:6">
      <c r="A394" s="6"/>
      <c r="B394" s="6"/>
      <c r="C394" s="6"/>
      <c r="D394" s="1"/>
      <c r="E394" s="5" t="s">
        <v>128</v>
      </c>
      <c r="F394" s="12"/>
    </row>
    <row r="395" spans="1:6">
      <c r="A395" s="6">
        <v>5</v>
      </c>
      <c r="B395" s="6">
        <v>5.04</v>
      </c>
      <c r="C395" s="6"/>
      <c r="D395" s="1"/>
      <c r="E395" s="3" t="s">
        <v>52</v>
      </c>
      <c r="F395" s="12"/>
    </row>
    <row r="396" spans="1:6">
      <c r="A396" s="6"/>
      <c r="B396" s="6"/>
      <c r="C396" s="6"/>
      <c r="D396" s="1"/>
      <c r="E396" s="5" t="s">
        <v>55</v>
      </c>
      <c r="F396" s="12"/>
    </row>
    <row r="397" spans="1:6">
      <c r="A397" s="6"/>
      <c r="B397" s="6"/>
      <c r="C397" s="6">
        <v>820</v>
      </c>
      <c r="D397" s="1"/>
      <c r="E397" s="78" t="s">
        <v>108</v>
      </c>
      <c r="F397" s="64"/>
    </row>
    <row r="398" spans="1:6">
      <c r="A398" s="6"/>
      <c r="B398" s="6"/>
      <c r="C398" s="6"/>
      <c r="D398" s="2">
        <v>411</v>
      </c>
      <c r="E398" s="1" t="s">
        <v>3</v>
      </c>
      <c r="F398" s="64">
        <v>7192800</v>
      </c>
    </row>
    <row r="399" spans="1:6">
      <c r="A399" s="6"/>
      <c r="B399" s="6"/>
      <c r="C399" s="6"/>
      <c r="D399" s="2">
        <v>412</v>
      </c>
      <c r="E399" s="1" t="s">
        <v>4</v>
      </c>
      <c r="F399" s="105">
        <v>1233600</v>
      </c>
    </row>
    <row r="400" spans="1:6">
      <c r="A400" s="6"/>
      <c r="B400" s="6"/>
      <c r="C400" s="6"/>
      <c r="D400" s="2">
        <v>415</v>
      </c>
      <c r="E400" s="1" t="s">
        <v>37</v>
      </c>
      <c r="F400" s="64">
        <v>40000</v>
      </c>
    </row>
    <row r="401" spans="1:11">
      <c r="A401" s="6"/>
      <c r="B401" s="6"/>
      <c r="C401" s="6"/>
      <c r="D401" s="2">
        <v>416</v>
      </c>
      <c r="E401" s="1" t="s">
        <v>38</v>
      </c>
      <c r="F401" s="64">
        <v>180000</v>
      </c>
    </row>
    <row r="402" spans="1:11">
      <c r="A402" s="6"/>
      <c r="B402" s="6"/>
      <c r="C402" s="6"/>
      <c r="D402" s="2">
        <v>421</v>
      </c>
      <c r="E402" s="1" t="s">
        <v>5</v>
      </c>
      <c r="F402" s="64">
        <v>488000</v>
      </c>
    </row>
    <row r="403" spans="1:11">
      <c r="A403" s="6"/>
      <c r="B403" s="6"/>
      <c r="C403" s="6"/>
      <c r="D403" s="2">
        <v>423</v>
      </c>
      <c r="E403" s="1" t="s">
        <v>7</v>
      </c>
      <c r="F403" s="64">
        <v>270000</v>
      </c>
    </row>
    <row r="404" spans="1:11">
      <c r="A404" s="6"/>
      <c r="B404" s="6"/>
      <c r="C404" s="6"/>
      <c r="D404" s="2">
        <v>424</v>
      </c>
      <c r="E404" s="1" t="s">
        <v>22</v>
      </c>
      <c r="F404" s="64">
        <v>70000</v>
      </c>
    </row>
    <row r="405" spans="1:11">
      <c r="A405" s="6"/>
      <c r="B405" s="6"/>
      <c r="C405" s="6"/>
      <c r="D405" s="2">
        <v>425</v>
      </c>
      <c r="E405" s="1" t="s">
        <v>11</v>
      </c>
      <c r="F405" s="64">
        <v>200000</v>
      </c>
    </row>
    <row r="406" spans="1:11">
      <c r="A406" s="6"/>
      <c r="B406" s="6"/>
      <c r="C406" s="6"/>
      <c r="D406" s="2">
        <v>426</v>
      </c>
      <c r="E406" s="1" t="s">
        <v>12</v>
      </c>
      <c r="F406" s="64">
        <v>600000</v>
      </c>
    </row>
    <row r="407" spans="1:11">
      <c r="A407" s="6"/>
      <c r="B407" s="6"/>
      <c r="C407" s="6"/>
      <c r="D407" s="2">
        <v>465</v>
      </c>
      <c r="E407" s="1" t="s">
        <v>8</v>
      </c>
      <c r="F407" s="64">
        <v>640000</v>
      </c>
      <c r="K407" t="s">
        <v>177</v>
      </c>
    </row>
    <row r="408" spans="1:11">
      <c r="A408" s="6"/>
      <c r="B408" s="6"/>
      <c r="C408" s="6"/>
      <c r="D408" s="2">
        <v>482</v>
      </c>
      <c r="E408" s="1" t="s">
        <v>14</v>
      </c>
      <c r="F408" s="64">
        <v>10000</v>
      </c>
    </row>
    <row r="409" spans="1:11">
      <c r="A409" s="6"/>
      <c r="B409" s="6"/>
      <c r="C409" s="6"/>
      <c r="D409" s="2">
        <v>512</v>
      </c>
      <c r="E409" s="1" t="s">
        <v>24</v>
      </c>
      <c r="F409" s="64">
        <v>100000</v>
      </c>
    </row>
    <row r="410" spans="1:11">
      <c r="A410" s="6"/>
      <c r="B410" s="6"/>
      <c r="C410" s="6"/>
      <c r="D410" s="2">
        <v>515</v>
      </c>
      <c r="E410" s="1" t="s">
        <v>40</v>
      </c>
      <c r="F410" s="64">
        <v>1000000</v>
      </c>
    </row>
    <row r="411" spans="1:11">
      <c r="A411" s="6"/>
      <c r="B411" s="6"/>
      <c r="C411" s="6"/>
      <c r="D411" s="1"/>
      <c r="E411" s="1"/>
      <c r="F411" s="13">
        <f>SUM(F398:F410)</f>
        <v>12024400</v>
      </c>
    </row>
    <row r="412" spans="1:11">
      <c r="A412" s="6"/>
      <c r="B412" s="6"/>
      <c r="C412" s="6"/>
      <c r="D412" s="1"/>
      <c r="E412" s="1"/>
      <c r="F412" s="12"/>
    </row>
    <row r="413" spans="1:11" ht="30">
      <c r="A413" s="6"/>
      <c r="B413" s="6"/>
      <c r="C413" s="6"/>
      <c r="D413" s="1"/>
      <c r="E413" s="10" t="s">
        <v>122</v>
      </c>
      <c r="F413" s="12"/>
    </row>
    <row r="414" spans="1:11">
      <c r="A414" s="6"/>
      <c r="B414" s="6"/>
      <c r="C414" s="6">
        <v>820</v>
      </c>
      <c r="D414" s="1"/>
      <c r="E414" s="78" t="s">
        <v>108</v>
      </c>
      <c r="F414" s="64"/>
    </row>
    <row r="415" spans="1:11">
      <c r="A415" s="6"/>
      <c r="B415" s="6"/>
      <c r="C415" s="6"/>
      <c r="D415" s="2">
        <v>422</v>
      </c>
      <c r="E415" s="1" t="s">
        <v>6</v>
      </c>
      <c r="F415" s="64">
        <v>200000</v>
      </c>
    </row>
    <row r="416" spans="1:11">
      <c r="A416" s="6"/>
      <c r="B416" s="6"/>
      <c r="C416" s="6"/>
      <c r="D416" s="2">
        <v>423</v>
      </c>
      <c r="E416" s="1" t="s">
        <v>7</v>
      </c>
      <c r="F416" s="64">
        <v>1490000</v>
      </c>
    </row>
    <row r="417" spans="1:6">
      <c r="A417" s="6"/>
      <c r="B417" s="6"/>
      <c r="C417" s="6"/>
      <c r="D417" s="2">
        <v>424</v>
      </c>
      <c r="E417" s="1" t="s">
        <v>22</v>
      </c>
      <c r="F417" s="64">
        <v>900000</v>
      </c>
    </row>
    <row r="418" spans="1:6">
      <c r="A418" s="6"/>
      <c r="B418" s="6"/>
      <c r="C418" s="6"/>
      <c r="D418" s="1"/>
      <c r="E418" s="1"/>
      <c r="F418" s="33">
        <f>SUM(F415:F417)</f>
        <v>2590000</v>
      </c>
    </row>
    <row r="419" spans="1:6">
      <c r="A419" s="6"/>
      <c r="B419" s="6"/>
      <c r="C419" s="6"/>
      <c r="D419" s="1"/>
      <c r="E419" s="20" t="s">
        <v>83</v>
      </c>
      <c r="F419" s="21">
        <f>F411+F418</f>
        <v>14614400</v>
      </c>
    </row>
    <row r="420" spans="1:6">
      <c r="A420" s="6"/>
      <c r="B420" s="6"/>
      <c r="C420" s="6"/>
      <c r="D420" s="1"/>
      <c r="E420" s="17"/>
      <c r="F420" s="12"/>
    </row>
    <row r="421" spans="1:6">
      <c r="A421" s="6">
        <v>5</v>
      </c>
      <c r="B421" s="6">
        <v>5.05</v>
      </c>
      <c r="C421" s="6"/>
      <c r="D421" s="1"/>
      <c r="E421" s="3" t="s">
        <v>54</v>
      </c>
      <c r="F421" s="12"/>
    </row>
    <row r="422" spans="1:6">
      <c r="A422" s="6"/>
      <c r="B422" s="6"/>
      <c r="C422" s="6"/>
      <c r="D422" s="1"/>
      <c r="E422" s="9" t="s">
        <v>55</v>
      </c>
      <c r="F422" s="12"/>
    </row>
    <row r="423" spans="1:6">
      <c r="A423" s="6"/>
      <c r="B423" s="6"/>
      <c r="C423" s="6">
        <v>820</v>
      </c>
      <c r="D423" s="1"/>
      <c r="E423" s="78" t="s">
        <v>108</v>
      </c>
      <c r="F423" s="64"/>
    </row>
    <row r="424" spans="1:6">
      <c r="A424" s="6"/>
      <c r="B424" s="6"/>
      <c r="C424" s="6"/>
      <c r="D424" s="2">
        <v>411</v>
      </c>
      <c r="E424" s="1" t="s">
        <v>3</v>
      </c>
      <c r="F424" s="64">
        <v>9560900</v>
      </c>
    </row>
    <row r="425" spans="1:6">
      <c r="A425" s="6"/>
      <c r="B425" s="6"/>
      <c r="C425" s="6"/>
      <c r="D425" s="2">
        <v>412</v>
      </c>
      <c r="E425" s="1" t="s">
        <v>4</v>
      </c>
      <c r="F425" s="64">
        <v>1639700</v>
      </c>
    </row>
    <row r="426" spans="1:6">
      <c r="A426" s="6"/>
      <c r="B426" s="6"/>
      <c r="C426" s="6"/>
      <c r="D426" s="2">
        <v>414</v>
      </c>
      <c r="E426" s="1" t="s">
        <v>36</v>
      </c>
      <c r="F426" s="64">
        <v>300000</v>
      </c>
    </row>
    <row r="427" spans="1:6">
      <c r="A427" s="6"/>
      <c r="B427" s="6"/>
      <c r="C427" s="6"/>
      <c r="D427" s="2">
        <v>421</v>
      </c>
      <c r="E427" s="1" t="s">
        <v>5</v>
      </c>
      <c r="F427" s="64">
        <v>2250000</v>
      </c>
    </row>
    <row r="428" spans="1:6">
      <c r="A428" s="6"/>
      <c r="B428" s="6"/>
      <c r="C428" s="6"/>
      <c r="D428" s="2">
        <v>422</v>
      </c>
      <c r="E428" s="1" t="s">
        <v>6</v>
      </c>
      <c r="F428" s="64">
        <v>350000</v>
      </c>
    </row>
    <row r="429" spans="1:6">
      <c r="A429" s="6"/>
      <c r="B429" s="6"/>
      <c r="C429" s="6"/>
      <c r="D429" s="2">
        <v>423</v>
      </c>
      <c r="E429" s="1" t="s">
        <v>7</v>
      </c>
      <c r="F429" s="105">
        <v>2000000</v>
      </c>
    </row>
    <row r="430" spans="1:6">
      <c r="A430" s="6"/>
      <c r="B430" s="6"/>
      <c r="C430" s="6"/>
      <c r="D430" s="2">
        <v>424</v>
      </c>
      <c r="E430" s="1" t="s">
        <v>22</v>
      </c>
      <c r="F430" s="64">
        <v>900000</v>
      </c>
    </row>
    <row r="431" spans="1:6">
      <c r="A431" s="6"/>
      <c r="B431" s="6"/>
      <c r="C431" s="6"/>
      <c r="D431" s="2">
        <v>425</v>
      </c>
      <c r="E431" s="1" t="s">
        <v>11</v>
      </c>
      <c r="F431" s="64">
        <v>1000000</v>
      </c>
    </row>
    <row r="432" spans="1:6">
      <c r="A432" s="6"/>
      <c r="B432" s="6"/>
      <c r="C432" s="6"/>
      <c r="D432" s="2">
        <v>426</v>
      </c>
      <c r="E432" s="1" t="s">
        <v>12</v>
      </c>
      <c r="F432" s="105">
        <v>1000000</v>
      </c>
    </row>
    <row r="433" spans="1:6">
      <c r="A433" s="6"/>
      <c r="B433" s="6"/>
      <c r="C433" s="6"/>
      <c r="D433" s="2">
        <v>465</v>
      </c>
      <c r="E433" s="1" t="s">
        <v>8</v>
      </c>
      <c r="F433" s="64">
        <v>900000</v>
      </c>
    </row>
    <row r="434" spans="1:6">
      <c r="A434" s="6"/>
      <c r="B434" s="6"/>
      <c r="C434" s="6"/>
      <c r="D434" s="2">
        <v>482</v>
      </c>
      <c r="E434" s="1" t="s">
        <v>14</v>
      </c>
      <c r="F434" s="64">
        <v>20000</v>
      </c>
    </row>
    <row r="435" spans="1:6">
      <c r="A435" s="6"/>
      <c r="B435" s="6"/>
      <c r="C435" s="6"/>
      <c r="D435" s="2">
        <v>512</v>
      </c>
      <c r="E435" s="1" t="s">
        <v>24</v>
      </c>
      <c r="F435" s="64">
        <v>600000</v>
      </c>
    </row>
    <row r="436" spans="1:6">
      <c r="A436" s="6"/>
      <c r="B436" s="6"/>
      <c r="C436" s="6"/>
      <c r="D436" s="1"/>
      <c r="E436" s="1"/>
      <c r="F436" s="13">
        <f>SUM(F424:F435)</f>
        <v>20520600</v>
      </c>
    </row>
    <row r="437" spans="1:6" ht="30">
      <c r="A437" s="6"/>
      <c r="B437" s="6"/>
      <c r="C437" s="6"/>
      <c r="D437" s="1"/>
      <c r="E437" s="10" t="s">
        <v>123</v>
      </c>
      <c r="F437" s="12"/>
    </row>
    <row r="438" spans="1:6">
      <c r="A438" s="6"/>
      <c r="B438" s="6"/>
      <c r="C438" s="6">
        <v>820</v>
      </c>
      <c r="D438" s="1"/>
      <c r="E438" s="78" t="s">
        <v>108</v>
      </c>
      <c r="F438" s="64"/>
    </row>
    <row r="439" spans="1:6">
      <c r="A439" s="6"/>
      <c r="B439" s="6"/>
      <c r="C439" s="6"/>
      <c r="D439" s="2">
        <v>515</v>
      </c>
      <c r="E439" t="s">
        <v>40</v>
      </c>
      <c r="F439" s="12">
        <v>500000</v>
      </c>
    </row>
    <row r="440" spans="1:6">
      <c r="A440" s="6"/>
      <c r="B440" s="6"/>
      <c r="C440" s="6"/>
      <c r="D440" s="1"/>
      <c r="E440" s="1"/>
      <c r="F440" s="33">
        <f>SUM(F439:F439)</f>
        <v>500000</v>
      </c>
    </row>
    <row r="441" spans="1:6">
      <c r="A441" s="6"/>
      <c r="B441" s="6"/>
      <c r="C441" s="6"/>
      <c r="D441" s="1"/>
      <c r="E441" s="20" t="s">
        <v>82</v>
      </c>
      <c r="F441" s="21">
        <f>F436+F440</f>
        <v>21020600</v>
      </c>
    </row>
    <row r="442" spans="1:6">
      <c r="A442" s="6"/>
      <c r="B442" s="6"/>
      <c r="C442" s="6"/>
      <c r="D442" s="1"/>
      <c r="E442" s="17"/>
      <c r="F442" s="12"/>
    </row>
    <row r="443" spans="1:6">
      <c r="A443" s="6">
        <v>5</v>
      </c>
      <c r="B443" s="6">
        <v>5.0599999999999996</v>
      </c>
      <c r="C443" s="6"/>
      <c r="D443" s="1"/>
      <c r="E443" s="3" t="s">
        <v>53</v>
      </c>
      <c r="F443" s="12"/>
    </row>
    <row r="444" spans="1:6">
      <c r="A444" s="6"/>
      <c r="B444" s="6"/>
      <c r="C444" s="6"/>
      <c r="D444" s="1"/>
      <c r="E444" s="5" t="s">
        <v>55</v>
      </c>
      <c r="F444" s="12"/>
    </row>
    <row r="445" spans="1:6">
      <c r="A445" s="6"/>
      <c r="B445" s="6"/>
      <c r="C445" s="6">
        <v>820</v>
      </c>
      <c r="D445" s="1"/>
      <c r="E445" s="78" t="s">
        <v>108</v>
      </c>
      <c r="F445" s="64"/>
    </row>
    <row r="446" spans="1:6">
      <c r="A446" s="6"/>
      <c r="B446" s="6"/>
      <c r="C446" s="6"/>
      <c r="D446" s="2">
        <v>411</v>
      </c>
      <c r="E446" s="1" t="s">
        <v>3</v>
      </c>
      <c r="F446" s="64">
        <v>6096600</v>
      </c>
    </row>
    <row r="447" spans="1:6">
      <c r="A447" s="6"/>
      <c r="B447" s="6"/>
      <c r="C447" s="6"/>
      <c r="D447" s="2">
        <v>412</v>
      </c>
      <c r="E447" s="1" t="s">
        <v>4</v>
      </c>
      <c r="F447" s="64">
        <v>1045600</v>
      </c>
    </row>
    <row r="448" spans="1:6">
      <c r="A448" s="6"/>
      <c r="B448" s="6"/>
      <c r="C448" s="6"/>
      <c r="D448" s="2">
        <v>414</v>
      </c>
      <c r="E448" s="1" t="s">
        <v>36</v>
      </c>
      <c r="F448" s="64">
        <v>0</v>
      </c>
    </row>
    <row r="449" spans="1:6">
      <c r="A449" s="6"/>
      <c r="B449" s="6"/>
      <c r="C449" s="6"/>
      <c r="D449" s="2">
        <v>416</v>
      </c>
      <c r="E449" s="1" t="s">
        <v>38</v>
      </c>
      <c r="F449" s="64"/>
    </row>
    <row r="450" spans="1:6">
      <c r="A450" s="6"/>
      <c r="B450" s="6"/>
      <c r="C450" s="6"/>
      <c r="D450" s="2">
        <v>421</v>
      </c>
      <c r="E450" s="1" t="s">
        <v>5</v>
      </c>
      <c r="F450" s="64">
        <v>8724000</v>
      </c>
    </row>
    <row r="451" spans="1:6">
      <c r="A451" s="6"/>
      <c r="B451" s="6"/>
      <c r="C451" s="6"/>
      <c r="D451" s="2">
        <v>422</v>
      </c>
      <c r="E451" s="1" t="s">
        <v>6</v>
      </c>
      <c r="F451" s="64">
        <v>175000</v>
      </c>
    </row>
    <row r="452" spans="1:6">
      <c r="A452" s="6"/>
      <c r="B452" s="6"/>
      <c r="C452" s="6"/>
      <c r="D452" s="2">
        <v>423</v>
      </c>
      <c r="E452" s="1" t="s">
        <v>7</v>
      </c>
      <c r="F452" s="64">
        <v>6940000</v>
      </c>
    </row>
    <row r="453" spans="1:6">
      <c r="A453" s="6"/>
      <c r="B453" s="6"/>
      <c r="C453" s="6"/>
      <c r="D453" s="2">
        <v>424</v>
      </c>
      <c r="E453" s="1" t="s">
        <v>22</v>
      </c>
      <c r="F453" s="64">
        <v>6000000</v>
      </c>
    </row>
    <row r="454" spans="1:6">
      <c r="A454" s="6"/>
      <c r="B454" s="6"/>
      <c r="C454" s="6"/>
      <c r="D454" s="2">
        <v>425</v>
      </c>
      <c r="E454" s="1" t="s">
        <v>11</v>
      </c>
      <c r="F454" s="64">
        <v>2000000</v>
      </c>
    </row>
    <row r="455" spans="1:6">
      <c r="A455" s="6"/>
      <c r="B455" s="6"/>
      <c r="C455" s="6"/>
      <c r="D455" s="2">
        <v>426</v>
      </c>
      <c r="E455" s="1" t="s">
        <v>12</v>
      </c>
      <c r="F455" s="64">
        <v>1050000</v>
      </c>
    </row>
    <row r="456" spans="1:6">
      <c r="A456" s="6"/>
      <c r="B456" s="6"/>
      <c r="C456" s="6"/>
      <c r="D456" s="2">
        <v>465</v>
      </c>
      <c r="E456" s="1" t="s">
        <v>8</v>
      </c>
      <c r="F456" s="64">
        <v>400000</v>
      </c>
    </row>
    <row r="457" spans="1:6">
      <c r="A457" s="6"/>
      <c r="B457" s="6"/>
      <c r="C457" s="6"/>
      <c r="D457" s="2">
        <v>482</v>
      </c>
      <c r="E457" s="1" t="s">
        <v>14</v>
      </c>
      <c r="F457" s="64">
        <v>100000</v>
      </c>
    </row>
    <row r="458" spans="1:6">
      <c r="A458" s="6"/>
      <c r="B458" s="6"/>
      <c r="C458" s="6"/>
      <c r="D458" s="2">
        <v>512</v>
      </c>
      <c r="E458" s="1" t="s">
        <v>24</v>
      </c>
      <c r="F458" s="64">
        <v>400000</v>
      </c>
    </row>
    <row r="459" spans="1:6">
      <c r="A459" s="6"/>
      <c r="B459" s="6"/>
      <c r="C459" s="6"/>
      <c r="D459" s="1"/>
      <c r="E459" s="44" t="s">
        <v>124</v>
      </c>
      <c r="F459" s="21">
        <f>SUM(F446:F458)</f>
        <v>32931200</v>
      </c>
    </row>
    <row r="460" spans="1:6">
      <c r="A460" s="6"/>
      <c r="B460" s="6"/>
      <c r="C460" s="6"/>
      <c r="D460" s="1"/>
      <c r="E460" s="1"/>
      <c r="F460" s="12"/>
    </row>
    <row r="461" spans="1:6">
      <c r="A461" s="6"/>
      <c r="B461" s="6"/>
      <c r="C461" s="6"/>
      <c r="D461" s="1"/>
      <c r="E461" s="20" t="s">
        <v>80</v>
      </c>
      <c r="F461" s="21">
        <f>F419+F441+F459</f>
        <v>68566200</v>
      </c>
    </row>
    <row r="462" spans="1:6">
      <c r="A462" s="6"/>
      <c r="B462" s="6"/>
      <c r="C462" s="6"/>
      <c r="D462" s="1"/>
      <c r="E462" s="1"/>
      <c r="F462" s="12"/>
    </row>
    <row r="463" spans="1:6">
      <c r="A463" s="6">
        <v>5</v>
      </c>
      <c r="B463" s="16" t="s">
        <v>143</v>
      </c>
      <c r="C463" s="6"/>
      <c r="D463" s="1"/>
      <c r="E463" s="3" t="s">
        <v>57</v>
      </c>
      <c r="F463" s="12"/>
    </row>
    <row r="464" spans="1:6" ht="30">
      <c r="A464" s="6"/>
      <c r="B464" s="6"/>
      <c r="C464" s="6"/>
      <c r="D464" s="1"/>
      <c r="E464" s="10" t="s">
        <v>125</v>
      </c>
      <c r="F464" s="12"/>
    </row>
    <row r="465" spans="1:6" ht="30">
      <c r="A465" s="6"/>
      <c r="B465" s="6"/>
      <c r="C465" s="6"/>
      <c r="D465" s="1"/>
      <c r="E465" s="4" t="s">
        <v>248</v>
      </c>
      <c r="F465" s="64"/>
    </row>
    <row r="466" spans="1:6">
      <c r="A466" s="6"/>
      <c r="B466" s="6"/>
      <c r="C466" s="6">
        <v>911</v>
      </c>
      <c r="D466" s="1"/>
      <c r="E466" s="77" t="s">
        <v>247</v>
      </c>
      <c r="F466" s="64"/>
    </row>
    <row r="467" spans="1:6">
      <c r="A467" s="6"/>
      <c r="B467" s="6"/>
      <c r="C467" s="6"/>
      <c r="D467" s="2">
        <v>411</v>
      </c>
      <c r="E467" s="1" t="s">
        <v>3</v>
      </c>
      <c r="F467" s="64">
        <v>73283700</v>
      </c>
    </row>
    <row r="468" spans="1:6">
      <c r="A468" s="6"/>
      <c r="B468" s="6"/>
      <c r="C468" s="6"/>
      <c r="D468" s="2">
        <v>412</v>
      </c>
      <c r="E468" s="1" t="s">
        <v>4</v>
      </c>
      <c r="F468" s="64">
        <v>12568100</v>
      </c>
    </row>
    <row r="469" spans="1:6">
      <c r="A469" s="6"/>
      <c r="B469" s="6"/>
      <c r="C469" s="6"/>
      <c r="D469" s="2">
        <v>413</v>
      </c>
      <c r="E469" s="1" t="s">
        <v>121</v>
      </c>
      <c r="F469" s="64">
        <v>0</v>
      </c>
    </row>
    <row r="470" spans="1:6">
      <c r="A470" s="6"/>
      <c r="B470" s="6"/>
      <c r="C470" s="6"/>
      <c r="D470" s="2">
        <v>414</v>
      </c>
      <c r="E470" s="1" t="s">
        <v>36</v>
      </c>
      <c r="F470" s="64">
        <v>506000</v>
      </c>
    </row>
    <row r="471" spans="1:6">
      <c r="A471" s="6"/>
      <c r="B471" s="6"/>
      <c r="C471" s="6"/>
      <c r="D471" s="2">
        <v>415</v>
      </c>
      <c r="E471" s="1" t="s">
        <v>37</v>
      </c>
      <c r="F471" s="64">
        <v>1079000</v>
      </c>
    </row>
    <row r="472" spans="1:6">
      <c r="A472" s="6"/>
      <c r="B472" s="6"/>
      <c r="C472" s="6"/>
      <c r="D472" s="2">
        <v>416</v>
      </c>
      <c r="E472" t="s">
        <v>38</v>
      </c>
      <c r="F472" s="12">
        <v>1017700</v>
      </c>
    </row>
    <row r="473" spans="1:6">
      <c r="A473" s="6"/>
      <c r="B473" s="6"/>
      <c r="C473" s="6"/>
      <c r="D473" s="2">
        <v>421</v>
      </c>
      <c r="E473" s="1" t="s">
        <v>5</v>
      </c>
      <c r="F473" s="64">
        <v>9998300</v>
      </c>
    </row>
    <row r="474" spans="1:6">
      <c r="A474" s="6"/>
      <c r="B474" s="6"/>
      <c r="C474" s="6"/>
      <c r="D474" s="2">
        <v>422</v>
      </c>
      <c r="E474" s="1" t="s">
        <v>6</v>
      </c>
      <c r="F474" s="64">
        <v>300100</v>
      </c>
    </row>
    <row r="475" spans="1:6">
      <c r="A475" s="6"/>
      <c r="B475" s="6"/>
      <c r="C475" s="6"/>
      <c r="D475" s="2">
        <v>423</v>
      </c>
      <c r="E475" s="1" t="s">
        <v>7</v>
      </c>
      <c r="F475" s="64">
        <v>1662000</v>
      </c>
    </row>
    <row r="476" spans="1:6">
      <c r="A476" s="6"/>
      <c r="B476" s="6"/>
      <c r="C476" s="6"/>
      <c r="D476" s="2">
        <v>424</v>
      </c>
      <c r="E476" s="1" t="s">
        <v>22</v>
      </c>
      <c r="F476" s="64">
        <v>1040000</v>
      </c>
    </row>
    <row r="477" spans="1:6">
      <c r="A477" s="6"/>
      <c r="B477" s="6"/>
      <c r="C477" s="6"/>
      <c r="D477" s="2">
        <v>425</v>
      </c>
      <c r="E477" s="1" t="s">
        <v>11</v>
      </c>
      <c r="F477" s="64">
        <v>3546300</v>
      </c>
    </row>
    <row r="478" spans="1:6">
      <c r="A478" s="6"/>
      <c r="B478" s="6"/>
      <c r="C478" s="6"/>
      <c r="D478" s="2">
        <v>426</v>
      </c>
      <c r="E478" s="1" t="s">
        <v>12</v>
      </c>
      <c r="F478" s="64">
        <v>12843000</v>
      </c>
    </row>
    <row r="479" spans="1:6">
      <c r="A479" s="6"/>
      <c r="B479" s="6"/>
      <c r="C479" s="6"/>
      <c r="D479" s="2">
        <v>465</v>
      </c>
      <c r="E479" s="1" t="s">
        <v>8</v>
      </c>
      <c r="F479" s="64">
        <v>6193900</v>
      </c>
    </row>
    <row r="480" spans="1:6">
      <c r="A480" s="6"/>
      <c r="B480" s="6"/>
      <c r="C480" s="6"/>
      <c r="D480" s="2">
        <v>482</v>
      </c>
      <c r="E480" s="1" t="s">
        <v>14</v>
      </c>
      <c r="F480" s="64">
        <v>100000</v>
      </c>
    </row>
    <row r="481" spans="1:6">
      <c r="A481" s="6"/>
      <c r="B481" s="6"/>
      <c r="C481" s="6"/>
      <c r="D481" s="2">
        <v>511</v>
      </c>
      <c r="E481" s="24" t="s">
        <v>19</v>
      </c>
      <c r="F481" s="64">
        <v>450000</v>
      </c>
    </row>
    <row r="482" spans="1:6">
      <c r="A482" s="6"/>
      <c r="B482" s="6"/>
      <c r="C482" s="6"/>
      <c r="D482" s="2">
        <v>512</v>
      </c>
      <c r="E482" s="1" t="s">
        <v>24</v>
      </c>
      <c r="F482" s="64">
        <v>1550000</v>
      </c>
    </row>
    <row r="483" spans="1:6">
      <c r="A483" s="6"/>
      <c r="B483" s="6"/>
      <c r="C483" s="6"/>
      <c r="D483" s="1"/>
      <c r="E483" s="1"/>
      <c r="F483" s="21">
        <f t="shared" ref="F483" si="7">SUM(F467:F482)</f>
        <v>126138100</v>
      </c>
    </row>
    <row r="484" spans="1:6">
      <c r="A484" s="6"/>
      <c r="B484" s="6"/>
      <c r="C484" s="6"/>
      <c r="D484" s="1"/>
      <c r="E484" s="1"/>
      <c r="F484" s="12"/>
    </row>
    <row r="485" spans="1:6">
      <c r="A485" s="6">
        <v>5</v>
      </c>
      <c r="B485" s="16"/>
      <c r="C485" s="6"/>
      <c r="D485" s="1"/>
      <c r="E485" s="3" t="s">
        <v>58</v>
      </c>
      <c r="F485" s="12"/>
    </row>
    <row r="486" spans="1:6" ht="30">
      <c r="A486" s="6"/>
      <c r="B486" s="6"/>
      <c r="C486" s="6"/>
      <c r="D486" s="1"/>
      <c r="E486" s="4" t="s">
        <v>126</v>
      </c>
      <c r="F486" s="12"/>
    </row>
    <row r="487" spans="1:6">
      <c r="A487" s="6"/>
      <c r="B487" s="6"/>
      <c r="C487" s="6">
        <v>912</v>
      </c>
      <c r="D487" s="1"/>
      <c r="E487" s="77" t="s">
        <v>249</v>
      </c>
      <c r="F487" s="64"/>
    </row>
    <row r="488" spans="1:6">
      <c r="A488" s="6"/>
      <c r="B488" s="6"/>
      <c r="C488" s="6"/>
      <c r="D488" s="2">
        <v>463</v>
      </c>
      <c r="E488" s="1" t="s">
        <v>59</v>
      </c>
      <c r="F488" s="64">
        <v>13354000</v>
      </c>
    </row>
    <row r="489" spans="1:6">
      <c r="A489" s="6"/>
      <c r="B489" s="6"/>
      <c r="C489" s="6"/>
      <c r="D489" s="2">
        <v>463</v>
      </c>
      <c r="E489" s="1" t="s">
        <v>60</v>
      </c>
      <c r="F489" s="64">
        <v>10000000</v>
      </c>
    </row>
    <row r="490" spans="1:6">
      <c r="A490" s="6"/>
      <c r="B490" s="6"/>
      <c r="C490" s="6"/>
      <c r="D490" s="2">
        <v>463</v>
      </c>
      <c r="E490" s="1" t="s">
        <v>61</v>
      </c>
      <c r="F490" s="64">
        <v>7000000</v>
      </c>
    </row>
    <row r="491" spans="1:6">
      <c r="A491" s="6"/>
      <c r="B491" s="6"/>
      <c r="C491" s="6"/>
      <c r="D491" s="2">
        <v>463</v>
      </c>
      <c r="E491" s="1" t="s">
        <v>62</v>
      </c>
      <c r="F491" s="105">
        <v>4500000</v>
      </c>
    </row>
    <row r="492" spans="1:6">
      <c r="A492" s="6"/>
      <c r="B492" s="6"/>
      <c r="C492" s="6"/>
      <c r="D492" s="2">
        <v>463</v>
      </c>
      <c r="E492" s="1" t="s">
        <v>63</v>
      </c>
      <c r="F492" s="64">
        <v>5100000</v>
      </c>
    </row>
    <row r="493" spans="1:6">
      <c r="A493" s="6"/>
      <c r="B493" s="6"/>
      <c r="C493" s="6"/>
      <c r="D493" s="1"/>
      <c r="E493" s="1"/>
      <c r="F493" s="21">
        <f>SUM(F488:F492)</f>
        <v>39954000</v>
      </c>
    </row>
    <row r="494" spans="1:6">
      <c r="A494" s="6"/>
      <c r="B494" s="6"/>
      <c r="C494" s="6"/>
      <c r="D494" s="1"/>
      <c r="E494" s="1"/>
      <c r="F494" s="12"/>
    </row>
    <row r="495" spans="1:6">
      <c r="A495" s="6"/>
      <c r="B495" s="6"/>
      <c r="C495" s="6"/>
      <c r="D495" s="1"/>
      <c r="E495" s="9" t="s">
        <v>64</v>
      </c>
      <c r="F495" s="12">
        <v>1000000</v>
      </c>
    </row>
    <row r="496" spans="1:6">
      <c r="A496" s="6"/>
      <c r="B496" s="6"/>
      <c r="C496" s="6"/>
      <c r="D496" s="1"/>
      <c r="E496" s="1"/>
      <c r="F496" s="21">
        <f t="shared" ref="F496" si="8">SUM(F495)</f>
        <v>1000000</v>
      </c>
    </row>
    <row r="497" spans="1:6">
      <c r="A497" s="6"/>
      <c r="B497" s="6"/>
      <c r="C497" s="6"/>
      <c r="D497" s="1"/>
      <c r="E497" s="1"/>
      <c r="F497" s="12"/>
    </row>
    <row r="498" spans="1:6">
      <c r="A498" s="6">
        <v>5</v>
      </c>
      <c r="B498" s="6"/>
      <c r="C498" s="6"/>
      <c r="D498" s="1"/>
      <c r="E498" s="3" t="s">
        <v>65</v>
      </c>
      <c r="F498" s="12"/>
    </row>
    <row r="499" spans="1:6">
      <c r="A499" s="6"/>
      <c r="B499" s="6"/>
      <c r="C499" s="6"/>
      <c r="D499" s="1"/>
      <c r="E499" s="5" t="s">
        <v>129</v>
      </c>
      <c r="F499" s="12"/>
    </row>
    <row r="500" spans="1:6">
      <c r="A500" s="6"/>
      <c r="B500" s="6"/>
      <c r="C500" s="6">
        <v>920</v>
      </c>
      <c r="D500" s="1"/>
      <c r="E500" s="78" t="s">
        <v>250</v>
      </c>
      <c r="F500" s="64"/>
    </row>
    <row r="501" spans="1:6">
      <c r="A501" s="6"/>
      <c r="B501" s="6"/>
      <c r="C501" s="6"/>
      <c r="D501" s="2">
        <v>463</v>
      </c>
      <c r="E501" s="1" t="s">
        <v>66</v>
      </c>
      <c r="F501" s="64">
        <v>5500000</v>
      </c>
    </row>
    <row r="502" spans="1:6">
      <c r="A502" s="6"/>
      <c r="B502" s="6"/>
      <c r="C502" s="6"/>
      <c r="D502" s="2">
        <v>463</v>
      </c>
      <c r="E502" s="1" t="s">
        <v>67</v>
      </c>
      <c r="F502" s="64">
        <v>9500000</v>
      </c>
    </row>
    <row r="503" spans="1:6">
      <c r="A503" s="6"/>
      <c r="B503" s="6"/>
      <c r="C503" s="6"/>
      <c r="D503" s="1"/>
      <c r="E503" s="1"/>
      <c r="F503" s="21">
        <f t="shared" ref="F503" si="9">SUM(F501:F502)</f>
        <v>15000000</v>
      </c>
    </row>
    <row r="504" spans="1:6">
      <c r="A504" s="6"/>
      <c r="B504" s="6"/>
      <c r="C504" s="6"/>
      <c r="D504" s="1"/>
      <c r="E504" s="1"/>
      <c r="F504" s="12"/>
    </row>
    <row r="505" spans="1:6">
      <c r="A505" s="6">
        <v>5</v>
      </c>
      <c r="B505" s="6"/>
      <c r="C505" s="6"/>
      <c r="D505" s="1"/>
      <c r="E505" s="3" t="s">
        <v>68</v>
      </c>
      <c r="F505" s="12"/>
    </row>
    <row r="506" spans="1:6">
      <c r="A506" s="6"/>
      <c r="B506" s="6"/>
      <c r="C506" s="16"/>
      <c r="D506" s="1"/>
      <c r="E506" s="5" t="s">
        <v>27</v>
      </c>
      <c r="F506" s="12"/>
    </row>
    <row r="507" spans="1:6">
      <c r="A507" s="6"/>
      <c r="B507" s="6"/>
      <c r="C507" s="6"/>
      <c r="D507" s="1"/>
      <c r="E507" s="5" t="s">
        <v>251</v>
      </c>
      <c r="F507" s="12"/>
    </row>
    <row r="508" spans="1:6" ht="30">
      <c r="A508" s="6"/>
      <c r="B508" s="6"/>
      <c r="C508" s="16" t="s">
        <v>74</v>
      </c>
      <c r="D508" s="1"/>
      <c r="E508" s="77" t="s">
        <v>105</v>
      </c>
      <c r="F508" s="64"/>
    </row>
    <row r="509" spans="1:6">
      <c r="A509" s="6"/>
      <c r="B509" s="6"/>
      <c r="C509" s="6"/>
      <c r="D509" s="2">
        <v>472</v>
      </c>
      <c r="E509" s="1" t="s">
        <v>30</v>
      </c>
      <c r="F509" s="64">
        <v>13500000</v>
      </c>
    </row>
    <row r="510" spans="1:6">
      <c r="A510" s="6"/>
      <c r="B510" s="6"/>
      <c r="C510" s="6"/>
      <c r="D510" s="1"/>
      <c r="E510" s="1"/>
      <c r="F510" s="13">
        <f t="shared" ref="F510" si="10">SUM(F509)</f>
        <v>13500000</v>
      </c>
    </row>
    <row r="511" spans="1:6">
      <c r="A511" s="6"/>
      <c r="B511" s="6"/>
      <c r="C511" s="6"/>
      <c r="D511" s="1"/>
      <c r="E511" s="1"/>
      <c r="F511" s="12"/>
    </row>
    <row r="512" spans="1:6" ht="30">
      <c r="A512" s="6"/>
      <c r="B512" s="6"/>
      <c r="C512" s="16"/>
      <c r="D512" s="1"/>
      <c r="E512" s="4" t="s">
        <v>69</v>
      </c>
      <c r="F512" s="12"/>
    </row>
    <row r="513" spans="1:6" ht="30">
      <c r="A513" s="6"/>
      <c r="B513" s="6"/>
      <c r="C513" s="16" t="s">
        <v>74</v>
      </c>
      <c r="D513" s="1"/>
      <c r="E513" s="77" t="s">
        <v>105</v>
      </c>
      <c r="F513" s="64"/>
    </row>
    <row r="514" spans="1:6">
      <c r="A514" s="6"/>
      <c r="B514" s="6"/>
      <c r="C514" s="6"/>
      <c r="D514" s="2">
        <v>4631</v>
      </c>
      <c r="E514" s="1" t="s">
        <v>33</v>
      </c>
      <c r="F514" s="64">
        <v>6635000</v>
      </c>
    </row>
    <row r="515" spans="1:6">
      <c r="A515" s="6"/>
      <c r="B515" s="6"/>
      <c r="C515" s="6"/>
      <c r="D515" s="1"/>
      <c r="E515" s="1"/>
      <c r="F515" s="33">
        <f t="shared" ref="F515" si="11">SUM(F514)</f>
        <v>6635000</v>
      </c>
    </row>
    <row r="516" spans="1:6">
      <c r="A516" s="6"/>
      <c r="B516" s="6"/>
      <c r="C516" s="6"/>
      <c r="D516" s="1"/>
      <c r="E516" s="20" t="s">
        <v>84</v>
      </c>
      <c r="F516" s="21">
        <f t="shared" ref="F516" si="12">F510+F515</f>
        <v>20135000</v>
      </c>
    </row>
    <row r="517" spans="1:6">
      <c r="A517" s="6"/>
      <c r="B517" s="6"/>
      <c r="C517" s="6"/>
      <c r="D517" s="1"/>
      <c r="E517" s="1"/>
      <c r="F517" s="12"/>
    </row>
    <row r="518" spans="1:6">
      <c r="A518" s="6"/>
      <c r="B518" s="6"/>
      <c r="C518" s="6"/>
      <c r="D518" s="1"/>
      <c r="E518" s="57" t="s">
        <v>201</v>
      </c>
      <c r="F518" s="58">
        <f>F28+F42+F51+F65+F256+F299+F307+F314+F320+F327+F345+F362+F392+F461+F483+F493+F496+F503+F516</f>
        <v>1139895100</v>
      </c>
    </row>
    <row r="520" spans="1:6">
      <c r="F520" s="51"/>
    </row>
    <row r="522" spans="1:6" ht="15.75">
      <c r="F522" s="80"/>
    </row>
    <row r="523" spans="1:6">
      <c r="E523" s="101"/>
    </row>
    <row r="524" spans="1:6">
      <c r="E524" s="100"/>
    </row>
    <row r="525" spans="1:6">
      <c r="E525" s="100"/>
    </row>
    <row r="526" spans="1:6">
      <c r="E526" s="100"/>
    </row>
    <row r="527" spans="1:6">
      <c r="E527" s="100"/>
    </row>
    <row r="528" spans="1:6">
      <c r="E528" s="100"/>
    </row>
    <row r="529" spans="5:5">
      <c r="E529" s="100"/>
    </row>
    <row r="530" spans="5:5">
      <c r="E530" s="102"/>
    </row>
    <row r="531" spans="5:5">
      <c r="E531" s="100"/>
    </row>
  </sheetData>
  <pageMargins left="0.7" right="0.7" top="0.75" bottom="0.75" header="0.3" footer="0.3"/>
  <pageSetup scale="95" orientation="portrait" r:id="rId1"/>
  <rowBreaks count="12" manualBreakCount="12">
    <brk id="43" max="5" man="1"/>
    <brk id="85" max="5" man="1"/>
    <brk id="130" max="5" man="1"/>
    <brk id="170" max="5" man="1"/>
    <brk id="210" max="5" man="1"/>
    <brk id="249" max="7" man="1"/>
    <brk id="294" max="5" man="1"/>
    <brk id="336" max="5" man="1"/>
    <brk id="378" max="5" man="1"/>
    <brk id="425" max="5" man="1"/>
    <brk id="469" max="5" man="1"/>
    <brk id="51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Rebal.-nacrt</vt:lpstr>
      <vt:lpstr>Sheet1</vt:lpstr>
      <vt:lpstr>'Rebal.-nacrt'!Print_Area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Markovic</dc:creator>
  <cp:lastModifiedBy> </cp:lastModifiedBy>
  <cp:lastPrinted>2019-12-10T22:09:21Z</cp:lastPrinted>
  <dcterms:created xsi:type="dcterms:W3CDTF">2016-10-06T20:31:42Z</dcterms:created>
  <dcterms:modified xsi:type="dcterms:W3CDTF">2019-12-11T14:21:44Z</dcterms:modified>
</cp:coreProperties>
</file>